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5" yWindow="315" windowWidth="11115" windowHeight="8955"/>
  </bookViews>
  <sheets>
    <sheet name="ORÇAMENTO " sheetId="1" r:id="rId1"/>
    <sheet name="CRONOGRAMA " sheetId="2" r:id="rId2"/>
  </sheets>
  <definedNames>
    <definedName name="_xlnm.Print_Area" localSheetId="1">'CRONOGRAMA '!$A$1:$K$20</definedName>
  </definedNames>
  <calcPr calcId="124519" iterate="1" iterateCount="1"/>
</workbook>
</file>

<file path=xl/calcChain.xml><?xml version="1.0" encoding="utf-8"?>
<calcChain xmlns="http://schemas.openxmlformats.org/spreadsheetml/2006/main">
  <c r="F17" i="1"/>
  <c r="F18"/>
  <c r="F13"/>
  <c r="C12" i="2"/>
  <c r="C11"/>
  <c r="C10"/>
  <c r="C9"/>
  <c r="F38" i="1"/>
  <c r="F39"/>
  <c r="F40"/>
  <c r="F41"/>
  <c r="F20"/>
  <c r="F21"/>
  <c r="F22"/>
  <c r="F23"/>
  <c r="F24"/>
  <c r="F19"/>
  <c r="D32"/>
  <c r="F32"/>
  <c r="D33"/>
  <c r="D34"/>
  <c r="F34"/>
  <c r="D31"/>
  <c r="F31"/>
  <c r="D29"/>
  <c r="F29"/>
  <c r="D27"/>
  <c r="F27"/>
  <c r="F37"/>
  <c r="F12"/>
  <c r="C4" i="2"/>
  <c r="F33" i="1"/>
  <c r="D30"/>
  <c r="F30"/>
  <c r="F14"/>
  <c r="J9" i="2"/>
  <c r="F25" i="1"/>
  <c r="J10" i="2"/>
  <c r="D10"/>
  <c r="D28" i="1"/>
  <c r="F28"/>
  <c r="F42"/>
  <c r="J12" i="2"/>
  <c r="D12" s="1"/>
  <c r="D9"/>
  <c r="F35" i="1"/>
  <c r="J11" i="2"/>
  <c r="F44" i="1"/>
  <c r="D11" i="2"/>
  <c r="J13"/>
  <c r="D13" l="1"/>
  <c r="D14" l="1"/>
  <c r="H14" s="1"/>
  <c r="H15" s="1"/>
  <c r="K10" l="1"/>
  <c r="K9"/>
  <c r="K11"/>
  <c r="K12"/>
  <c r="E13"/>
  <c r="E14" s="1"/>
  <c r="K13" l="1"/>
</calcChain>
</file>

<file path=xl/sharedStrings.xml><?xml version="1.0" encoding="utf-8"?>
<sst xmlns="http://schemas.openxmlformats.org/spreadsheetml/2006/main" count="161" uniqueCount="131">
  <si>
    <t>CONTRAT:</t>
  </si>
  <si>
    <t>OBRA:</t>
  </si>
  <si>
    <t xml:space="preserve">LOCAL:  </t>
  </si>
  <si>
    <t>ÁREA: (M²)</t>
  </si>
  <si>
    <t>Largura: (m)</t>
  </si>
  <si>
    <t xml:space="preserve">ORÇAMENTO QUANTITATIVO E FINANCEIRO </t>
  </si>
  <si>
    <t>Discriminação</t>
  </si>
  <si>
    <t>Unid</t>
  </si>
  <si>
    <t>Quant</t>
  </si>
  <si>
    <t>Preço</t>
  </si>
  <si>
    <t xml:space="preserve">Preço  </t>
  </si>
  <si>
    <t>Unitário</t>
  </si>
  <si>
    <t>Total</t>
  </si>
  <si>
    <t>(r$)</t>
  </si>
  <si>
    <t>1.0</t>
  </si>
  <si>
    <t>1.1</t>
  </si>
  <si>
    <t>m2</t>
  </si>
  <si>
    <t>t</t>
  </si>
  <si>
    <t xml:space="preserve">Total do item </t>
  </si>
  <si>
    <t>2.0</t>
  </si>
  <si>
    <t>3.1</t>
  </si>
  <si>
    <t>Placa de obra/convênio</t>
  </si>
  <si>
    <t>4.0</t>
  </si>
  <si>
    <t xml:space="preserve">TOTAL DO ORÇAMENTO </t>
  </si>
  <si>
    <t>3.0</t>
  </si>
  <si>
    <t>3.2</t>
  </si>
  <si>
    <t>Código</t>
  </si>
  <si>
    <t>CRONOGRAMA FÍSICO-FINANCEIRO</t>
  </si>
  <si>
    <t xml:space="preserve">OBRA: </t>
  </si>
  <si>
    <t>Pavimentação Asfaltica sobre calçamento</t>
  </si>
  <si>
    <t>ÁREA:</t>
  </si>
  <si>
    <t>M²</t>
  </si>
  <si>
    <t>LOCAL:</t>
  </si>
  <si>
    <t>DATA:</t>
  </si>
  <si>
    <t>PERÍODO</t>
  </si>
  <si>
    <t>MÊS</t>
  </si>
  <si>
    <t>PESO GLOBAL</t>
  </si>
  <si>
    <t>MESES ACUMULADOS</t>
  </si>
  <si>
    <t>%</t>
  </si>
  <si>
    <t>VALOR</t>
  </si>
  <si>
    <t>DISCRIMINAÇÃO</t>
  </si>
  <si>
    <t>Serviços</t>
  </si>
  <si>
    <t>VALOR POR PERIODO (MESES)</t>
  </si>
  <si>
    <t>VALOR ACUMULADO</t>
  </si>
  <si>
    <t>TOTAL</t>
  </si>
  <si>
    <t>CESAR AUGUSTO ALBERTI</t>
  </si>
  <si>
    <t>Engenheiro Civil</t>
  </si>
  <si>
    <t>CREA/SC 014306-1</t>
  </si>
  <si>
    <t>Item</t>
  </si>
  <si>
    <t>MUNICÍPIO DE QUILOMBO</t>
  </si>
  <si>
    <t xml:space="preserve">variável </t>
  </si>
  <si>
    <t>sinapi 73900</t>
  </si>
  <si>
    <t>Quilombo, maio de 2014</t>
  </si>
  <si>
    <t>sicro 2S0900291</t>
  </si>
  <si>
    <t>tkm</t>
  </si>
  <si>
    <t>Pintura de horizontal de faixas e dizeres c/ tinta acrilica Branca com micro esfera</t>
  </si>
  <si>
    <t>sinapi 72947</t>
  </si>
  <si>
    <t>BDI= 24,23%</t>
  </si>
  <si>
    <t>PAVIMENTAÇÃO SOBRE LEITO NATURAL</t>
  </si>
  <si>
    <t>sicro2S0223150</t>
  </si>
  <si>
    <t>Camada de macadame e= 17cm</t>
  </si>
  <si>
    <t>m3</t>
  </si>
  <si>
    <t>sicro2S0900291</t>
  </si>
  <si>
    <t>sinapi 73710</t>
  </si>
  <si>
    <t xml:space="preserve">Base para pavimentaçãocom Brita graduada e= 13cm </t>
  </si>
  <si>
    <t>sinapi 72945</t>
  </si>
  <si>
    <t>Imprimação com CM30 ( taxa aplicação= 1,2L/m² )</t>
  </si>
  <si>
    <t>m²</t>
  </si>
  <si>
    <t>sinapi 72965</t>
  </si>
  <si>
    <t>sinapi 72943</t>
  </si>
  <si>
    <t>Pintura de Ligação  ( taxa aplicação=0,5L/m² )</t>
  </si>
  <si>
    <t>DRENAGEM PLUVIAL</t>
  </si>
  <si>
    <t>Aberturas de valas (escavação mecânica ) material 2a.CAT</t>
  </si>
  <si>
    <t>m³</t>
  </si>
  <si>
    <t>Caixa tipo Boca de Lobo, tijolo maciço com grelha Ø40cm</t>
  </si>
  <si>
    <t>unid</t>
  </si>
  <si>
    <t>m</t>
  </si>
  <si>
    <t>Pavimentação asfáltica</t>
  </si>
  <si>
    <t>sarjeta trapezoidal</t>
  </si>
  <si>
    <t>meio fio extruzado 12 x 15cm</t>
  </si>
  <si>
    <t xml:space="preserve">Caixa coletora de sarjeta </t>
  </si>
  <si>
    <t>1.2</t>
  </si>
  <si>
    <t xml:space="preserve">Regularização do sub-leito e compactação </t>
  </si>
  <si>
    <t>2.1</t>
  </si>
  <si>
    <t>2.2</t>
  </si>
  <si>
    <t>2.3</t>
  </si>
  <si>
    <t>2.4</t>
  </si>
  <si>
    <t>2.5</t>
  </si>
  <si>
    <t>2.6</t>
  </si>
  <si>
    <t>2.7</t>
  </si>
  <si>
    <t>2.8</t>
  </si>
  <si>
    <t>Transporte coml. Macadame DMT 50,00km - densidade 1,55t/m3</t>
  </si>
  <si>
    <t>Transporte coml. Brita Graduada  DMT 50,00km  densidade 1,65t/m3</t>
  </si>
  <si>
    <t xml:space="preserve">Fornecimento e Aplicacao CAUQ  cap 50/70 - camada e =4cm </t>
  </si>
  <si>
    <t>Transporte comerc.c/basc.10m3 rod.pav.  - (transpCBUQ) DMT -50,00km</t>
  </si>
  <si>
    <t xml:space="preserve">Placa esmaltada identificação de rua 25 x 45cm </t>
  </si>
  <si>
    <t>sicro4S0620001</t>
  </si>
  <si>
    <t>sinapi73916/002</t>
  </si>
  <si>
    <t>sinapi 7696</t>
  </si>
  <si>
    <t>3.3</t>
  </si>
  <si>
    <t>3.4</t>
  </si>
  <si>
    <t>3.5</t>
  </si>
  <si>
    <t>3.6</t>
  </si>
  <si>
    <t>sinapi 72915</t>
  </si>
  <si>
    <t>sinapi 73950/1</t>
  </si>
  <si>
    <t>sinapi 74206/002</t>
  </si>
  <si>
    <t xml:space="preserve">Fornecimento e implantação Placas de sinalização vertical semi-refletiva  D=50cm - 40Km/h  -2   Unidades </t>
  </si>
  <si>
    <t xml:space="preserve">fornecimento e implantação placa sinalização semi.refletiva L=25cm - PARE  1-  unidades </t>
  </si>
  <si>
    <t>73789/002</t>
  </si>
  <si>
    <t>Transposição de sarjeta -</t>
  </si>
  <si>
    <t>sicro2S0499001</t>
  </si>
  <si>
    <t xml:space="preserve">base concreto armado sobre tubulação superficial </t>
  </si>
  <si>
    <t>sicro 2S0490101</t>
  </si>
  <si>
    <t>sicro5S0211000</t>
  </si>
  <si>
    <t>composição</t>
  </si>
  <si>
    <t>sinapi73902/001</t>
  </si>
  <si>
    <t>Parte  das Ruas :travessa Lucas Basso e Rua Bento Gonçalves</t>
  </si>
  <si>
    <t>SERVIÇOS PRELIMINARES - TERRAPLENAGEM</t>
  </si>
  <si>
    <t>SINALIZAÇÃO</t>
  </si>
  <si>
    <t>3.7</t>
  </si>
  <si>
    <t>3.8</t>
  </si>
  <si>
    <t>4.1</t>
  </si>
  <si>
    <t>4.2</t>
  </si>
  <si>
    <t>4.3</t>
  </si>
  <si>
    <t>4.4</t>
  </si>
  <si>
    <t>4.5</t>
  </si>
  <si>
    <t>5.0</t>
  </si>
  <si>
    <t>Cesar Augusto Alberti</t>
  </si>
  <si>
    <t>Eng.Civil  CREA-SC 014.306-1</t>
  </si>
  <si>
    <t>Fornecimento  de suporte de placas em aço galvanizado diametro 2 h= 3,00m - 4  unidades</t>
  </si>
  <si>
    <t>Camada drenante com brita com tubo pvc corrugado</t>
  </si>
</sst>
</file>

<file path=xl/styles.xml><?xml version="1.0" encoding="utf-8"?>
<styleSheet xmlns="http://schemas.openxmlformats.org/spreadsheetml/2006/main">
  <numFmts count="4"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F800]dddd\,\ mmmm\ dd\,\ yyyy"/>
    <numFmt numFmtId="173" formatCode="mmm\-yy"/>
  </numFmts>
  <fonts count="25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7"/>
      <color indexed="8"/>
      <name val="Courier"/>
      <family val="3"/>
    </font>
    <font>
      <sz val="14"/>
      <color indexed="23"/>
      <name val="Bookman Old Style"/>
      <family val="1"/>
    </font>
    <font>
      <b/>
      <sz val="8"/>
      <name val="Bookman Old Style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Bookman Old Style"/>
      <family val="1"/>
    </font>
    <font>
      <b/>
      <sz val="9"/>
      <color indexed="8"/>
      <name val="Arial"/>
      <family val="2"/>
    </font>
    <font>
      <sz val="14"/>
      <name val="Bookman Old Style"/>
      <family val="1"/>
    </font>
    <font>
      <b/>
      <sz val="10"/>
      <name val="Courier"/>
      <family val="3"/>
    </font>
    <font>
      <sz val="9"/>
      <name val="Arial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311">
    <xf numFmtId="0" fontId="0" fillId="0" borderId="0" xfId="0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1" fontId="1" fillId="0" borderId="1" xfId="3" applyFont="1" applyFill="1" applyBorder="1" applyAlignment="1">
      <alignment horizontal="center" vertical="center"/>
    </xf>
    <xf numFmtId="171" fontId="1" fillId="0" borderId="1" xfId="3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/>
    <xf numFmtId="171" fontId="0" fillId="0" borderId="1" xfId="3" applyFont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/>
    </xf>
    <xf numFmtId="171" fontId="0" fillId="0" borderId="1" xfId="3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9" fontId="3" fillId="0" borderId="0" xfId="2" applyFont="1" applyBorder="1" applyAlignment="1">
      <alignment vertical="center"/>
    </xf>
    <xf numFmtId="9" fontId="3" fillId="0" borderId="8" xfId="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9" fontId="1" fillId="0" borderId="0" xfId="2" applyFont="1" applyBorder="1" applyAlignment="1">
      <alignment vertical="center"/>
    </xf>
    <xf numFmtId="9" fontId="1" fillId="0" borderId="8" xfId="2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171" fontId="12" fillId="0" borderId="0" xfId="3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 applyProtection="1">
      <alignment horizontal="center"/>
    </xf>
    <xf numFmtId="9" fontId="9" fillId="3" borderId="9" xfId="2" applyFont="1" applyFill="1" applyBorder="1" applyAlignment="1" applyProtection="1">
      <alignment horizontal="center"/>
    </xf>
    <xf numFmtId="9" fontId="9" fillId="3" borderId="10" xfId="2" applyFont="1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horizontal="left" vertical="center" wrapText="1"/>
    </xf>
    <xf numFmtId="10" fontId="18" fillId="4" borderId="11" xfId="2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/>
    <xf numFmtId="0" fontId="0" fillId="0" borderId="7" xfId="0" applyBorder="1"/>
    <xf numFmtId="0" fontId="0" fillId="0" borderId="12" xfId="0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0" fillId="0" borderId="13" xfId="0" applyBorder="1"/>
    <xf numFmtId="0" fontId="2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9" fontId="1" fillId="0" borderId="0" xfId="2" applyFont="1" applyBorder="1"/>
    <xf numFmtId="9" fontId="1" fillId="0" borderId="8" xfId="2" applyFont="1" applyBorder="1"/>
    <xf numFmtId="0" fontId="17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7" fillId="0" borderId="8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9" fontId="8" fillId="0" borderId="15" xfId="2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9" fontId="8" fillId="0" borderId="16" xfId="2" applyFont="1" applyBorder="1" applyAlignment="1">
      <alignment horizontal="center"/>
    </xf>
    <xf numFmtId="170" fontId="14" fillId="0" borderId="0" xfId="1" applyFont="1" applyFill="1" applyBorder="1" applyAlignment="1">
      <alignment horizontal="center" vertical="center" wrapText="1"/>
    </xf>
    <xf numFmtId="9" fontId="14" fillId="0" borderId="0" xfId="2" applyNumberFormat="1" applyFont="1" applyFill="1" applyBorder="1" applyAlignment="1">
      <alignment horizontal="center" vertical="center" wrapText="1"/>
    </xf>
    <xf numFmtId="170" fontId="14" fillId="0" borderId="0" xfId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9" fontId="14" fillId="0" borderId="0" xfId="2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170" fontId="13" fillId="0" borderId="0" xfId="1" applyFont="1" applyFill="1" applyBorder="1" applyAlignment="1">
      <alignment horizontal="center" vertical="center"/>
    </xf>
    <xf numFmtId="10" fontId="13" fillId="0" borderId="0" xfId="2" applyNumberFormat="1" applyFont="1" applyFill="1" applyBorder="1" applyAlignment="1">
      <alignment horizontal="center" vertical="center"/>
    </xf>
    <xf numFmtId="10" fontId="9" fillId="0" borderId="0" xfId="2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9" fontId="20" fillId="0" borderId="0" xfId="2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9" fontId="9" fillId="0" borderId="0" xfId="2" applyFont="1" applyFill="1" applyBorder="1" applyAlignment="1">
      <alignment horizontal="center" vertical="center"/>
    </xf>
    <xf numFmtId="4" fontId="13" fillId="0" borderId="0" xfId="3" applyNumberFormat="1" applyFont="1" applyFill="1" applyBorder="1" applyAlignment="1">
      <alignment horizontal="center" vertical="center"/>
    </xf>
    <xf numFmtId="9" fontId="13" fillId="0" borderId="0" xfId="2" applyFont="1" applyFill="1" applyBorder="1" applyAlignment="1">
      <alignment horizontal="center" vertical="center"/>
    </xf>
    <xf numFmtId="170" fontId="17" fillId="0" borderId="0" xfId="1" applyFont="1" applyFill="1" applyBorder="1" applyAlignment="1">
      <alignment horizontal="center" vertical="center"/>
    </xf>
    <xf numFmtId="4" fontId="17" fillId="0" borderId="0" xfId="3" applyNumberFormat="1" applyFont="1" applyFill="1" applyBorder="1" applyAlignment="1">
      <alignment horizontal="center" vertical="center"/>
    </xf>
    <xf numFmtId="9" fontId="17" fillId="0" borderId="0" xfId="2" applyNumberFormat="1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1" fontId="6" fillId="0" borderId="0" xfId="3" applyFont="1" applyFill="1" applyBorder="1" applyAlignment="1">
      <alignment vertical="center"/>
    </xf>
    <xf numFmtId="9" fontId="3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9" fontId="1" fillId="0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71" fontId="12" fillId="0" borderId="0" xfId="3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9" fontId="9" fillId="0" borderId="0" xfId="2" applyFont="1" applyFill="1" applyBorder="1" applyAlignment="1" applyProtection="1">
      <alignment horizontal="center"/>
    </xf>
    <xf numFmtId="170" fontId="13" fillId="0" borderId="0" xfId="1" applyFont="1" applyFill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 wrapText="1"/>
    </xf>
    <xf numFmtId="170" fontId="13" fillId="0" borderId="0" xfId="1" applyFont="1" applyFill="1" applyBorder="1" applyAlignment="1" applyProtection="1">
      <alignment horizontal="center" vertical="center" wrapText="1"/>
    </xf>
    <xf numFmtId="10" fontId="17" fillId="0" borderId="0" xfId="2" applyNumberFormat="1" applyFont="1" applyFill="1" applyBorder="1" applyAlignment="1" applyProtection="1">
      <alignment horizontal="center" vertical="center" wrapText="1"/>
    </xf>
    <xf numFmtId="4" fontId="17" fillId="0" borderId="0" xfId="0" applyNumberFormat="1" applyFont="1" applyFill="1" applyBorder="1" applyAlignment="1" applyProtection="1">
      <alignment horizontal="center" vertical="center" wrapText="1"/>
    </xf>
    <xf numFmtId="10" fontId="18" fillId="0" borderId="0" xfId="2" applyNumberFormat="1" applyFont="1" applyFill="1" applyBorder="1" applyAlignment="1" applyProtection="1">
      <alignment horizontal="center" vertical="center" wrapText="1"/>
    </xf>
    <xf numFmtId="171" fontId="8" fillId="0" borderId="0" xfId="0" applyNumberFormat="1" applyFont="1" applyFill="1" applyBorder="1"/>
    <xf numFmtId="0" fontId="6" fillId="0" borderId="0" xfId="0" applyFont="1" applyFill="1" applyBorder="1"/>
    <xf numFmtId="10" fontId="6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9" fontId="1" fillId="0" borderId="0" xfId="2" applyFont="1" applyFill="1" applyBorder="1"/>
    <xf numFmtId="0" fontId="23" fillId="0" borderId="0" xfId="0" applyFont="1" applyFill="1" applyBorder="1" applyAlignment="1">
      <alignment horizontal="center" vertical="center"/>
    </xf>
    <xf numFmtId="9" fontId="8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22" fillId="0" borderId="8" xfId="0" applyFont="1" applyBorder="1" applyAlignment="1">
      <alignment horizontal="center"/>
    </xf>
    <xf numFmtId="170" fontId="14" fillId="0" borderId="17" xfId="1" applyFont="1" applyFill="1" applyBorder="1" applyAlignment="1">
      <alignment horizontal="center" vertical="center" wrapText="1"/>
    </xf>
    <xf numFmtId="9" fontId="14" fillId="0" borderId="17" xfId="2" applyNumberFormat="1" applyFont="1" applyFill="1" applyBorder="1" applyAlignment="1">
      <alignment horizontal="center" vertical="center" wrapText="1"/>
    </xf>
    <xf numFmtId="170" fontId="14" fillId="0" borderId="17" xfId="1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9" fontId="14" fillId="0" borderId="17" xfId="2" applyFont="1" applyFill="1" applyBorder="1" applyAlignment="1">
      <alignment vertical="center" wrapText="1"/>
    </xf>
    <xf numFmtId="9" fontId="14" fillId="0" borderId="18" xfId="2" applyFont="1" applyFill="1" applyBorder="1" applyAlignment="1">
      <alignment vertical="center" wrapText="1"/>
    </xf>
    <xf numFmtId="0" fontId="13" fillId="4" borderId="19" xfId="0" applyFont="1" applyFill="1" applyBorder="1" applyAlignment="1" applyProtection="1">
      <alignment horizontal="left" vertical="center" wrapText="1"/>
    </xf>
    <xf numFmtId="10" fontId="18" fillId="4" borderId="20" xfId="2" applyNumberFormat="1" applyFont="1" applyFill="1" applyBorder="1" applyAlignment="1" applyProtection="1">
      <alignment horizontal="center" vertical="center" wrapText="1"/>
    </xf>
    <xf numFmtId="9" fontId="20" fillId="4" borderId="11" xfId="2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4" xfId="0" applyFont="1" applyBorder="1" applyAlignment="1">
      <alignment vertical="center"/>
    </xf>
    <xf numFmtId="0" fontId="0" fillId="0" borderId="25" xfId="0" applyBorder="1"/>
    <xf numFmtId="0" fontId="2" fillId="0" borderId="24" xfId="0" applyFont="1" applyFill="1" applyBorder="1" applyAlignment="1">
      <alignment vertical="center"/>
    </xf>
    <xf numFmtId="0" fontId="0" fillId="0" borderId="8" xfId="0" applyBorder="1"/>
    <xf numFmtId="0" fontId="0" fillId="0" borderId="11" xfId="0" applyBorder="1"/>
    <xf numFmtId="0" fontId="0" fillId="0" borderId="18" xfId="0" applyBorder="1"/>
    <xf numFmtId="0" fontId="3" fillId="0" borderId="26" xfId="0" applyFont="1" applyBorder="1"/>
    <xf numFmtId="3" fontId="5" fillId="0" borderId="24" xfId="0" applyNumberFormat="1" applyFont="1" applyFill="1" applyBorder="1" applyAlignment="1">
      <alignment vertical="center"/>
    </xf>
    <xf numFmtId="0" fontId="0" fillId="0" borderId="24" xfId="0" applyBorder="1"/>
    <xf numFmtId="171" fontId="0" fillId="0" borderId="0" xfId="3" applyFont="1" applyBorder="1"/>
    <xf numFmtId="0" fontId="0" fillId="0" borderId="24" xfId="0" applyBorder="1" applyAlignment="1">
      <alignment vertical="center"/>
    </xf>
    <xf numFmtId="0" fontId="0" fillId="0" borderId="27" xfId="0" applyBorder="1"/>
    <xf numFmtId="172" fontId="3" fillId="0" borderId="8" xfId="0" applyNumberFormat="1" applyFont="1" applyFill="1" applyBorder="1" applyAlignment="1">
      <alignment horizontal="left" vertical="center"/>
    </xf>
    <xf numFmtId="0" fontId="0" fillId="4" borderId="26" xfId="0" applyFill="1" applyBorder="1"/>
    <xf numFmtId="0" fontId="2" fillId="0" borderId="28" xfId="0" applyFont="1" applyFill="1" applyBorder="1" applyAlignment="1">
      <alignment vertical="center"/>
    </xf>
    <xf numFmtId="2" fontId="3" fillId="0" borderId="29" xfId="0" applyNumberFormat="1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1" fontId="1" fillId="0" borderId="0" xfId="3" applyFont="1" applyFill="1" applyBorder="1" applyAlignment="1">
      <alignment horizontal="center" vertical="center"/>
    </xf>
    <xf numFmtId="171" fontId="1" fillId="0" borderId="0" xfId="3" applyFont="1" applyFill="1" applyBorder="1" applyAlignment="1">
      <alignment vertical="center"/>
    </xf>
    <xf numFmtId="171" fontId="0" fillId="0" borderId="0" xfId="3" applyFont="1" applyBorder="1" applyAlignment="1">
      <alignment vertical="center"/>
    </xf>
    <xf numFmtId="171" fontId="1" fillId="0" borderId="0" xfId="3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3" applyFont="1" applyFill="1" applyBorder="1" applyAlignment="1">
      <alignment horizontal="center" vertical="center"/>
    </xf>
    <xf numFmtId="171" fontId="7" fillId="0" borderId="0" xfId="3" applyFont="1" applyBorder="1" applyAlignment="1">
      <alignment horizontal="right" vertical="center"/>
    </xf>
    <xf numFmtId="171" fontId="3" fillId="0" borderId="0" xfId="3" applyFont="1" applyBorder="1" applyAlignment="1">
      <alignment vertical="center"/>
    </xf>
    <xf numFmtId="171" fontId="0" fillId="0" borderId="0" xfId="3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171" fontId="3" fillId="0" borderId="1" xfId="3" applyFont="1" applyBorder="1" applyAlignment="1">
      <alignment vertical="center"/>
    </xf>
    <xf numFmtId="0" fontId="9" fillId="0" borderId="15" xfId="0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</xf>
    <xf numFmtId="0" fontId="0" fillId="0" borderId="0" xfId="0" applyFill="1" applyBorder="1" applyAlignment="1">
      <alignment horizontal="right" vertical="center"/>
    </xf>
    <xf numFmtId="0" fontId="11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center" vertical="center"/>
    </xf>
    <xf numFmtId="171" fontId="11" fillId="5" borderId="0" xfId="3" applyFont="1" applyFill="1" applyBorder="1" applyAlignment="1">
      <alignment horizontal="center" vertical="center"/>
    </xf>
    <xf numFmtId="10" fontId="24" fillId="5" borderId="0" xfId="2" applyNumberFormat="1" applyFont="1" applyFill="1" applyBorder="1"/>
    <xf numFmtId="171" fontId="5" fillId="5" borderId="0" xfId="3" applyFont="1" applyFill="1" applyBorder="1" applyAlignment="1">
      <alignment horizontal="center" vertical="center"/>
    </xf>
    <xf numFmtId="171" fontId="24" fillId="5" borderId="0" xfId="3" applyFont="1" applyFill="1" applyBorder="1"/>
    <xf numFmtId="0" fontId="0" fillId="5" borderId="0" xfId="0" applyFill="1" applyBorder="1" applyAlignment="1">
      <alignment horizontal="left" vertical="center"/>
    </xf>
    <xf numFmtId="0" fontId="5" fillId="5" borderId="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171" fontId="3" fillId="0" borderId="31" xfId="3" applyFont="1" applyBorder="1" applyAlignment="1">
      <alignment vertical="center"/>
    </xf>
    <xf numFmtId="0" fontId="0" fillId="0" borderId="2" xfId="0" applyBorder="1"/>
    <xf numFmtId="171" fontId="0" fillId="0" borderId="32" xfId="3" applyFont="1" applyBorder="1"/>
    <xf numFmtId="0" fontId="0" fillId="0" borderId="32" xfId="0" applyBorder="1"/>
    <xf numFmtId="0" fontId="5" fillId="0" borderId="1" xfId="0" applyFont="1" applyBorder="1" applyAlignment="1">
      <alignment vertical="center"/>
    </xf>
    <xf numFmtId="171" fontId="5" fillId="5" borderId="1" xfId="3" applyFont="1" applyFill="1" applyBorder="1"/>
    <xf numFmtId="171" fontId="5" fillId="5" borderId="0" xfId="3" applyFont="1" applyFill="1" applyBorder="1"/>
    <xf numFmtId="0" fontId="13" fillId="7" borderId="1" xfId="0" applyFont="1" applyFill="1" applyBorder="1" applyAlignment="1" applyProtection="1">
      <alignment horizontal="left" vertical="center" wrapText="1"/>
    </xf>
    <xf numFmtId="171" fontId="3" fillId="0" borderId="1" xfId="3" applyFont="1" applyFill="1" applyBorder="1" applyAlignment="1">
      <alignment horizontal="left" vertical="center"/>
    </xf>
    <xf numFmtId="0" fontId="0" fillId="0" borderId="33" xfId="0" applyBorder="1"/>
    <xf numFmtId="0" fontId="0" fillId="0" borderId="34" xfId="0" applyBorder="1"/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36" xfId="0" applyBorder="1"/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9" xfId="0" applyBorder="1"/>
    <xf numFmtId="171" fontId="6" fillId="8" borderId="0" xfId="3" applyFont="1" applyFill="1" applyBorder="1" applyAlignment="1">
      <alignment vertical="center"/>
    </xf>
    <xf numFmtId="0" fontId="9" fillId="4" borderId="40" xfId="0" applyFont="1" applyFill="1" applyBorder="1" applyAlignment="1" applyProtection="1">
      <alignment horizontal="left" vertical="center" wrapText="1"/>
    </xf>
    <xf numFmtId="0" fontId="3" fillId="0" borderId="41" xfId="0" applyFont="1" applyBorder="1" applyAlignment="1">
      <alignment vertical="center"/>
    </xf>
    <xf numFmtId="0" fontId="0" fillId="0" borderId="41" xfId="0" applyBorder="1"/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172" fontId="3" fillId="0" borderId="41" xfId="0" applyNumberFormat="1" applyFont="1" applyBorder="1" applyAlignment="1">
      <alignment horizontal="left" vertical="center"/>
    </xf>
    <xf numFmtId="0" fontId="0" fillId="0" borderId="42" xfId="0" applyBorder="1"/>
    <xf numFmtId="0" fontId="11" fillId="5" borderId="1" xfId="0" applyFon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11" fillId="5" borderId="1" xfId="0" applyFont="1" applyFill="1" applyBorder="1" applyAlignment="1">
      <alignment horizontal="right" vertical="center"/>
    </xf>
    <xf numFmtId="0" fontId="11" fillId="5" borderId="43" xfId="0" applyFont="1" applyFill="1" applyBorder="1" applyAlignment="1">
      <alignment horizontal="right" vertical="center"/>
    </xf>
    <xf numFmtId="0" fontId="3" fillId="0" borderId="24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171" fontId="24" fillId="0" borderId="9" xfId="3" applyFont="1" applyFill="1" applyBorder="1"/>
    <xf numFmtId="0" fontId="0" fillId="0" borderId="10" xfId="0" applyFill="1" applyBorder="1"/>
    <xf numFmtId="0" fontId="11" fillId="0" borderId="1" xfId="0" applyFont="1" applyFill="1" applyBorder="1" applyAlignment="1">
      <alignment vertical="center" wrapText="1"/>
    </xf>
    <xf numFmtId="171" fontId="11" fillId="0" borderId="1" xfId="3" applyFont="1" applyFill="1" applyBorder="1" applyAlignment="1">
      <alignment horizontal="right" vertical="center"/>
    </xf>
    <xf numFmtId="171" fontId="0" fillId="0" borderId="1" xfId="3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7" borderId="24" xfId="0" applyFont="1" applyFill="1" applyBorder="1"/>
    <xf numFmtId="0" fontId="12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right" vertical="center"/>
    </xf>
    <xf numFmtId="171" fontId="3" fillId="7" borderId="9" xfId="3" applyFont="1" applyFill="1" applyBorder="1"/>
    <xf numFmtId="171" fontId="24" fillId="7" borderId="9" xfId="3" applyFont="1" applyFill="1" applyBorder="1"/>
    <xf numFmtId="171" fontId="24" fillId="7" borderId="1" xfId="3" applyFont="1" applyFill="1" applyBorder="1" applyAlignment="1">
      <alignment vertical="center"/>
    </xf>
    <xf numFmtId="0" fontId="0" fillId="7" borderId="10" xfId="0" applyFill="1" applyBorder="1"/>
    <xf numFmtId="171" fontId="5" fillId="0" borderId="1" xfId="3" applyFont="1" applyFill="1" applyBorder="1"/>
    <xf numFmtId="0" fontId="3" fillId="7" borderId="24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71" fontId="24" fillId="7" borderId="9" xfId="3" applyFont="1" applyFill="1" applyBorder="1" applyAlignment="1">
      <alignment horizontal="center" vertical="center"/>
    </xf>
    <xf numFmtId="171" fontId="24" fillId="7" borderId="9" xfId="3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171" fontId="3" fillId="0" borderId="1" xfId="3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171" fontId="7" fillId="0" borderId="1" xfId="3" applyFont="1" applyBorder="1" applyAlignment="1">
      <alignment horizontal="right" vertical="center"/>
    </xf>
    <xf numFmtId="171" fontId="0" fillId="0" borderId="31" xfId="3" applyFont="1" applyBorder="1" applyAlignment="1">
      <alignment vertical="center"/>
    </xf>
    <xf numFmtId="0" fontId="11" fillId="5" borderId="9" xfId="0" applyFont="1" applyFill="1" applyBorder="1" applyAlignment="1">
      <alignment horizontal="right" vertical="center"/>
    </xf>
    <xf numFmtId="171" fontId="5" fillId="0" borderId="9" xfId="3" applyFont="1" applyFill="1" applyBorder="1"/>
    <xf numFmtId="171" fontId="5" fillId="0" borderId="1" xfId="3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right" vertical="center"/>
    </xf>
    <xf numFmtId="170" fontId="3" fillId="7" borderId="1" xfId="1" applyFont="1" applyFill="1" applyBorder="1" applyAlignment="1">
      <alignment vertical="center"/>
    </xf>
    <xf numFmtId="0" fontId="0" fillId="7" borderId="11" xfId="0" applyFill="1" applyBorder="1"/>
    <xf numFmtId="0" fontId="3" fillId="7" borderId="44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left" vertical="center"/>
    </xf>
    <xf numFmtId="0" fontId="11" fillId="8" borderId="11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vertical="center"/>
    </xf>
    <xf numFmtId="0" fontId="5" fillId="8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0" fillId="5" borderId="11" xfId="0" applyFill="1" applyBorder="1" applyAlignment="1">
      <alignment horizontal="left" vertical="center"/>
    </xf>
    <xf numFmtId="0" fontId="5" fillId="0" borderId="24" xfId="0" applyFont="1" applyFill="1" applyBorder="1"/>
    <xf numFmtId="170" fontId="18" fillId="4" borderId="19" xfId="1" applyFont="1" applyFill="1" applyBorder="1" applyAlignment="1">
      <alignment horizontal="center" vertical="center" wrapText="1"/>
    </xf>
    <xf numFmtId="10" fontId="18" fillId="4" borderId="19" xfId="0" applyNumberFormat="1" applyFont="1" applyFill="1" applyBorder="1" applyAlignment="1">
      <alignment horizontal="center" vertical="center" wrapText="1"/>
    </xf>
    <xf numFmtId="170" fontId="20" fillId="4" borderId="19" xfId="1" applyFont="1" applyFill="1" applyBorder="1" applyAlignment="1">
      <alignment horizontal="center" vertical="center" wrapText="1"/>
    </xf>
    <xf numFmtId="170" fontId="20" fillId="4" borderId="19" xfId="1" applyFont="1" applyFill="1" applyBorder="1" applyAlignment="1" applyProtection="1">
      <alignment horizontal="center" vertical="center" wrapText="1"/>
    </xf>
    <xf numFmtId="10" fontId="18" fillId="4" borderId="19" xfId="2" applyNumberFormat="1" applyFont="1" applyFill="1" applyBorder="1" applyAlignment="1" applyProtection="1">
      <alignment horizontal="center" vertical="center" wrapText="1"/>
    </xf>
    <xf numFmtId="4" fontId="18" fillId="4" borderId="19" xfId="0" applyNumberFormat="1" applyFont="1" applyFill="1" applyBorder="1" applyAlignment="1" applyProtection="1">
      <alignment horizontal="center" vertical="center" wrapText="1"/>
    </xf>
    <xf numFmtId="10" fontId="18" fillId="4" borderId="1" xfId="0" applyNumberFormat="1" applyFont="1" applyFill="1" applyBorder="1" applyAlignment="1">
      <alignment horizontal="center" vertical="center" wrapText="1"/>
    </xf>
    <xf numFmtId="170" fontId="20" fillId="4" borderId="1" xfId="1" applyFont="1" applyFill="1" applyBorder="1" applyAlignment="1">
      <alignment horizontal="center" vertical="center" wrapText="1"/>
    </xf>
    <xf numFmtId="170" fontId="20" fillId="4" borderId="1" xfId="1" applyFont="1" applyFill="1" applyBorder="1" applyAlignment="1" applyProtection="1">
      <alignment horizontal="center" vertical="center" wrapText="1"/>
    </xf>
    <xf numFmtId="10" fontId="18" fillId="4" borderId="1" xfId="2" applyNumberFormat="1" applyFont="1" applyFill="1" applyBorder="1" applyAlignment="1" applyProtection="1">
      <alignment horizontal="center" vertical="center" wrapText="1"/>
    </xf>
    <xf numFmtId="4" fontId="18" fillId="4" borderId="1" xfId="0" applyNumberFormat="1" applyFont="1" applyFill="1" applyBorder="1" applyAlignment="1" applyProtection="1">
      <alignment horizontal="center" vertical="center" wrapText="1"/>
    </xf>
    <xf numFmtId="0" fontId="11" fillId="4" borderId="1" xfId="0" applyFont="1" applyFill="1" applyBorder="1"/>
    <xf numFmtId="170" fontId="20" fillId="4" borderId="1" xfId="1" applyFont="1" applyFill="1" applyBorder="1" applyAlignment="1">
      <alignment horizontal="center" vertical="center"/>
    </xf>
    <xf numFmtId="10" fontId="20" fillId="4" borderId="1" xfId="2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/>
    </xf>
    <xf numFmtId="10" fontId="12" fillId="4" borderId="1" xfId="0" applyNumberFormat="1" applyFont="1" applyFill="1" applyBorder="1" applyAlignment="1">
      <alignment horizontal="center" vertical="center"/>
    </xf>
    <xf numFmtId="9" fontId="20" fillId="4" borderId="1" xfId="2" applyFont="1" applyFill="1" applyBorder="1" applyAlignment="1">
      <alignment horizontal="center" vertical="center"/>
    </xf>
    <xf numFmtId="4" fontId="20" fillId="4" borderId="1" xfId="3" applyNumberFormat="1" applyFont="1" applyFill="1" applyBorder="1" applyAlignment="1">
      <alignment horizontal="center" vertical="center"/>
    </xf>
    <xf numFmtId="170" fontId="18" fillId="4" borderId="1" xfId="1" applyFont="1" applyFill="1" applyBorder="1" applyAlignment="1">
      <alignment horizontal="center" vertical="center"/>
    </xf>
    <xf numFmtId="4" fontId="18" fillId="4" borderId="1" xfId="3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9" fontId="18" fillId="4" borderId="1" xfId="2" applyNumberFormat="1" applyFont="1" applyFill="1" applyBorder="1" applyAlignment="1">
      <alignment horizontal="center" vertical="center"/>
    </xf>
    <xf numFmtId="9" fontId="18" fillId="4" borderId="1" xfId="2" applyFont="1" applyFill="1" applyBorder="1" applyAlignment="1">
      <alignment horizontal="center" vertical="center"/>
    </xf>
    <xf numFmtId="9" fontId="18" fillId="4" borderId="11" xfId="2" applyFont="1" applyFill="1" applyBorder="1" applyAlignment="1">
      <alignment horizontal="center" vertical="center"/>
    </xf>
    <xf numFmtId="171" fontId="11" fillId="4" borderId="1" xfId="3" applyFont="1" applyFill="1" applyBorder="1"/>
    <xf numFmtId="170" fontId="18" fillId="4" borderId="1" xfId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/>
    </xf>
    <xf numFmtId="170" fontId="9" fillId="0" borderId="0" xfId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73" fontId="9" fillId="6" borderId="2" xfId="0" applyNumberFormat="1" applyFont="1" applyFill="1" applyBorder="1" applyAlignment="1">
      <alignment horizontal="center"/>
    </xf>
    <xf numFmtId="173" fontId="9" fillId="6" borderId="33" xfId="0" applyNumberFormat="1" applyFont="1" applyFill="1" applyBorder="1" applyAlignment="1">
      <alignment horizontal="center"/>
    </xf>
    <xf numFmtId="0" fontId="13" fillId="3" borderId="44" xfId="0" applyFont="1" applyFill="1" applyBorder="1" applyAlignment="1" applyProtection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5" fillId="0" borderId="4" xfId="0" applyFont="1" applyFill="1" applyBorder="1" applyAlignment="1">
      <alignment horizontal="center" vertical="center" textRotation="90" wrapText="1"/>
    </xf>
    <xf numFmtId="0" fontId="15" fillId="0" borderId="34" xfId="0" applyFont="1" applyFill="1" applyBorder="1" applyAlignment="1">
      <alignment horizontal="center" vertical="center" textRotation="90" wrapText="1"/>
    </xf>
    <xf numFmtId="0" fontId="6" fillId="6" borderId="2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70" fontId="9" fillId="6" borderId="2" xfId="1" applyFont="1" applyFill="1" applyBorder="1" applyAlignment="1">
      <alignment horizontal="center"/>
    </xf>
    <xf numFmtId="170" fontId="9" fillId="6" borderId="32" xfId="1" applyFont="1" applyFill="1" applyBorder="1" applyAlignment="1">
      <alignment horizontal="center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107" name="Line 12"/>
        <xdr:cNvSpPr>
          <a:spLocks noChangeShapeType="1"/>
        </xdr:cNvSpPr>
      </xdr:nvSpPr>
      <xdr:spPr bwMode="auto">
        <a:xfrm flipV="1">
          <a:off x="10515600" y="15420975"/>
          <a:ext cx="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108" name="Line 13"/>
        <xdr:cNvSpPr>
          <a:spLocks noChangeShapeType="1"/>
        </xdr:cNvSpPr>
      </xdr:nvSpPr>
      <xdr:spPr bwMode="auto">
        <a:xfrm>
          <a:off x="10515600" y="15420975"/>
          <a:ext cx="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76</xdr:row>
      <xdr:rowOff>0</xdr:rowOff>
    </xdr:from>
    <xdr:to>
      <xdr:col>10</xdr:col>
      <xdr:colOff>0</xdr:colOff>
      <xdr:row>76</xdr:row>
      <xdr:rowOff>0</xdr:rowOff>
    </xdr:to>
    <xdr:sp macro="" textlink="">
      <xdr:nvSpPr>
        <xdr:cNvPr id="1109" name="Line 14"/>
        <xdr:cNvSpPr>
          <a:spLocks noChangeShapeType="1"/>
        </xdr:cNvSpPr>
      </xdr:nvSpPr>
      <xdr:spPr bwMode="auto">
        <a:xfrm>
          <a:off x="10515600" y="15420975"/>
          <a:ext cx="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2131" name="Line 12"/>
        <xdr:cNvSpPr>
          <a:spLocks noChangeShapeType="1"/>
        </xdr:cNvSpPr>
      </xdr:nvSpPr>
      <xdr:spPr bwMode="auto">
        <a:xfrm flipV="1">
          <a:off x="7410450" y="3267075"/>
          <a:ext cx="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2132" name="Line 13"/>
        <xdr:cNvSpPr>
          <a:spLocks noChangeShapeType="1"/>
        </xdr:cNvSpPr>
      </xdr:nvSpPr>
      <xdr:spPr bwMode="auto">
        <a:xfrm>
          <a:off x="7410450" y="3267075"/>
          <a:ext cx="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2133" name="Line 14"/>
        <xdr:cNvSpPr>
          <a:spLocks noChangeShapeType="1"/>
        </xdr:cNvSpPr>
      </xdr:nvSpPr>
      <xdr:spPr bwMode="auto">
        <a:xfrm>
          <a:off x="7410450" y="3267075"/>
          <a:ext cx="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topLeftCell="A19" workbookViewId="0">
      <selection activeCell="G49" sqref="A1:G49"/>
    </sheetView>
  </sheetViews>
  <sheetFormatPr defaultRowHeight="12.75"/>
  <cols>
    <col min="1" max="1" width="10.5703125" customWidth="1"/>
    <col min="2" max="2" width="55.7109375" customWidth="1"/>
    <col min="4" max="4" width="11.7109375" customWidth="1"/>
    <col min="5" max="5" width="11.140625" customWidth="1"/>
    <col min="6" max="6" width="15.7109375" customWidth="1"/>
    <col min="7" max="7" width="16.28515625" customWidth="1"/>
  </cols>
  <sheetData>
    <row r="1" spans="1:10">
      <c r="A1" s="126"/>
      <c r="B1" s="42"/>
      <c r="C1" s="42"/>
      <c r="D1" s="127"/>
      <c r="E1" s="42"/>
      <c r="F1" s="42"/>
      <c r="G1" s="128"/>
    </row>
    <row r="2" spans="1:10">
      <c r="A2" s="129" t="s">
        <v>0</v>
      </c>
      <c r="B2" s="1" t="s">
        <v>49</v>
      </c>
      <c r="C2" s="8"/>
      <c r="D2" s="3"/>
      <c r="E2" s="2"/>
      <c r="F2" s="158"/>
      <c r="G2" s="133"/>
    </row>
    <row r="3" spans="1:10">
      <c r="A3" s="131" t="s">
        <v>1</v>
      </c>
      <c r="B3" s="1" t="s">
        <v>77</v>
      </c>
      <c r="C3" s="8"/>
      <c r="D3" s="3"/>
      <c r="E3" s="2"/>
      <c r="F3" s="2"/>
      <c r="G3" s="133"/>
    </row>
    <row r="4" spans="1:10">
      <c r="A4" s="129" t="s">
        <v>2</v>
      </c>
      <c r="B4" s="5" t="s">
        <v>116</v>
      </c>
      <c r="C4" s="8"/>
      <c r="D4" s="3"/>
      <c r="E4" s="2"/>
      <c r="F4" s="159"/>
      <c r="G4" s="133"/>
    </row>
    <row r="5" spans="1:10">
      <c r="A5" s="129" t="s">
        <v>3</v>
      </c>
      <c r="B5" s="186">
        <v>1342</v>
      </c>
      <c r="C5" s="8"/>
      <c r="D5" s="3"/>
      <c r="E5" s="2"/>
      <c r="F5" s="182" t="s">
        <v>57</v>
      </c>
      <c r="G5" s="133"/>
    </row>
    <row r="6" spans="1:10" ht="13.5" thickBot="1">
      <c r="A6" s="143" t="s">
        <v>4</v>
      </c>
      <c r="B6" s="144" t="s">
        <v>50</v>
      </c>
      <c r="C6" s="145"/>
      <c r="D6" s="3"/>
      <c r="E6" s="2"/>
      <c r="F6" s="2"/>
      <c r="G6" s="133"/>
    </row>
    <row r="7" spans="1:10" ht="13.5" thickBot="1">
      <c r="A7" s="289" t="s">
        <v>5</v>
      </c>
      <c r="B7" s="290"/>
      <c r="C7" s="290"/>
      <c r="D7" s="290"/>
      <c r="E7" s="290"/>
      <c r="F7" s="291"/>
      <c r="G7" s="142"/>
    </row>
    <row r="8" spans="1:10">
      <c r="A8" s="292" t="s">
        <v>48</v>
      </c>
      <c r="B8" s="295" t="s">
        <v>6</v>
      </c>
      <c r="C8" s="295" t="s">
        <v>7</v>
      </c>
      <c r="D8" s="295" t="s">
        <v>8</v>
      </c>
      <c r="E8" s="189" t="s">
        <v>9</v>
      </c>
      <c r="F8" s="190" t="s">
        <v>10</v>
      </c>
      <c r="G8" s="191"/>
    </row>
    <row r="9" spans="1:10">
      <c r="A9" s="293"/>
      <c r="B9" s="296"/>
      <c r="C9" s="296"/>
      <c r="D9" s="296"/>
      <c r="E9" s="4" t="s">
        <v>11</v>
      </c>
      <c r="F9" s="13" t="s">
        <v>12</v>
      </c>
      <c r="G9" s="135" t="s">
        <v>26</v>
      </c>
    </row>
    <row r="10" spans="1:10" ht="13.5" thickBot="1">
      <c r="A10" s="294"/>
      <c r="B10" s="297"/>
      <c r="C10" s="297"/>
      <c r="D10" s="297"/>
      <c r="E10" s="192" t="s">
        <v>13</v>
      </c>
      <c r="F10" s="193" t="s">
        <v>13</v>
      </c>
      <c r="G10" s="194"/>
    </row>
    <row r="11" spans="1:10" ht="15.95" customHeight="1">
      <c r="A11" s="243" t="s">
        <v>14</v>
      </c>
      <c r="B11" s="244" t="s">
        <v>117</v>
      </c>
      <c r="C11" s="245"/>
      <c r="D11" s="246"/>
      <c r="E11" s="245"/>
      <c r="F11" s="246"/>
      <c r="G11" s="224"/>
    </row>
    <row r="12" spans="1:10" ht="15.95" customHeight="1">
      <c r="A12" s="136" t="s">
        <v>15</v>
      </c>
      <c r="B12" s="2" t="s">
        <v>21</v>
      </c>
      <c r="C12" s="204" t="s">
        <v>16</v>
      </c>
      <c r="D12" s="7">
        <v>3</v>
      </c>
      <c r="E12" s="183">
        <v>360.77</v>
      </c>
      <c r="F12" s="14">
        <f>ROUND(D12*E12,2)</f>
        <v>1082.31</v>
      </c>
      <c r="G12" s="133" t="s">
        <v>51</v>
      </c>
      <c r="I12" s="184"/>
      <c r="J12" s="12"/>
    </row>
    <row r="13" spans="1:10" ht="15.95" customHeight="1">
      <c r="A13" s="136" t="s">
        <v>81</v>
      </c>
      <c r="B13" s="230" t="s">
        <v>82</v>
      </c>
      <c r="C13" s="204" t="s">
        <v>16</v>
      </c>
      <c r="D13" s="7">
        <v>1342</v>
      </c>
      <c r="E13" s="183">
        <v>1.2</v>
      </c>
      <c r="F13" s="14">
        <f>ROUND(D13*E13,2)</f>
        <v>1610.4</v>
      </c>
      <c r="G13" s="248" t="s">
        <v>113</v>
      </c>
      <c r="I13" s="184"/>
      <c r="J13" s="12"/>
    </row>
    <row r="14" spans="1:10" ht="15.95" customHeight="1">
      <c r="A14" s="136"/>
      <c r="B14" s="177" t="s">
        <v>18</v>
      </c>
      <c r="C14" s="232"/>
      <c r="D14" s="161"/>
      <c r="E14" s="233"/>
      <c r="F14" s="161">
        <f>SUM(F12:F13)</f>
        <v>2692.71</v>
      </c>
      <c r="G14" s="133"/>
      <c r="I14" s="155"/>
      <c r="J14" s="12"/>
    </row>
    <row r="15" spans="1:10" ht="15.95" customHeight="1">
      <c r="A15" s="137"/>
      <c r="B15" s="179"/>
      <c r="C15" s="205"/>
      <c r="D15" s="180"/>
      <c r="E15" s="180"/>
      <c r="F15" s="14"/>
      <c r="G15" s="187"/>
      <c r="I15" s="138"/>
      <c r="J15" s="12"/>
    </row>
    <row r="16" spans="1:10" ht="15" customHeight="1">
      <c r="A16" s="218" t="s">
        <v>19</v>
      </c>
      <c r="B16" s="219" t="s">
        <v>71</v>
      </c>
      <c r="C16" s="220"/>
      <c r="D16" s="221"/>
      <c r="E16" s="222"/>
      <c r="F16" s="223"/>
      <c r="G16" s="224"/>
      <c r="I16" s="138"/>
      <c r="J16" s="12"/>
    </row>
    <row r="17" spans="1:10" ht="15" customHeight="1">
      <c r="A17" s="253" t="s">
        <v>83</v>
      </c>
      <c r="B17" s="209" t="s">
        <v>72</v>
      </c>
      <c r="C17" s="210" t="s">
        <v>73</v>
      </c>
      <c r="D17" s="236">
        <v>129</v>
      </c>
      <c r="E17" s="211">
        <v>12.52</v>
      </c>
      <c r="F17" s="215">
        <f t="shared" ref="F17:F24" si="0">ROUND(D17*E17,2)</f>
        <v>1615.08</v>
      </c>
      <c r="G17" s="249" t="s">
        <v>103</v>
      </c>
      <c r="I17" s="138"/>
      <c r="J17" s="12"/>
    </row>
    <row r="18" spans="1:10" ht="15" customHeight="1">
      <c r="A18" s="253" t="s">
        <v>84</v>
      </c>
      <c r="B18" s="209" t="s">
        <v>130</v>
      </c>
      <c r="C18" s="210" t="s">
        <v>61</v>
      </c>
      <c r="D18" s="236">
        <v>51.6</v>
      </c>
      <c r="E18" s="211">
        <v>112</v>
      </c>
      <c r="F18" s="215">
        <f t="shared" si="0"/>
        <v>5779.2</v>
      </c>
      <c r="G18" s="249" t="s">
        <v>115</v>
      </c>
      <c r="I18" s="138"/>
      <c r="J18" s="12"/>
    </row>
    <row r="19" spans="1:10" ht="15" customHeight="1">
      <c r="A19" s="253" t="s">
        <v>85</v>
      </c>
      <c r="B19" s="213" t="s">
        <v>78</v>
      </c>
      <c r="C19" s="214" t="s">
        <v>76</v>
      </c>
      <c r="D19" s="236">
        <v>110</v>
      </c>
      <c r="E19" s="211">
        <v>65</v>
      </c>
      <c r="F19" s="215">
        <f t="shared" si="0"/>
        <v>7150</v>
      </c>
      <c r="G19" s="250" t="s">
        <v>112</v>
      </c>
      <c r="I19" s="138"/>
      <c r="J19" s="12"/>
    </row>
    <row r="20" spans="1:10" ht="15" customHeight="1">
      <c r="A20" s="253" t="s">
        <v>86</v>
      </c>
      <c r="B20" s="209" t="s">
        <v>74</v>
      </c>
      <c r="C20" s="214" t="s">
        <v>75</v>
      </c>
      <c r="D20" s="236">
        <v>1</v>
      </c>
      <c r="E20" s="211">
        <v>900</v>
      </c>
      <c r="F20" s="215">
        <f t="shared" si="0"/>
        <v>900</v>
      </c>
      <c r="G20" s="249" t="s">
        <v>104</v>
      </c>
      <c r="I20" s="138"/>
      <c r="J20" s="12"/>
    </row>
    <row r="21" spans="1:10" ht="15" customHeight="1">
      <c r="A21" s="253" t="s">
        <v>87</v>
      </c>
      <c r="B21" s="216" t="s">
        <v>80</v>
      </c>
      <c r="C21" s="210" t="s">
        <v>75</v>
      </c>
      <c r="D21" s="236">
        <v>2</v>
      </c>
      <c r="E21" s="211">
        <v>574.25</v>
      </c>
      <c r="F21" s="215">
        <f t="shared" si="0"/>
        <v>1148.5</v>
      </c>
      <c r="G21" s="249" t="s">
        <v>105</v>
      </c>
      <c r="I21" s="138"/>
      <c r="J21" s="12"/>
    </row>
    <row r="22" spans="1:10" ht="15" customHeight="1">
      <c r="A22" s="253" t="s">
        <v>88</v>
      </c>
      <c r="B22" s="209" t="s">
        <v>111</v>
      </c>
      <c r="C22" s="214" t="s">
        <v>61</v>
      </c>
      <c r="D22" s="236">
        <v>1.2</v>
      </c>
      <c r="E22" s="211">
        <v>1250</v>
      </c>
      <c r="F22" s="215">
        <f t="shared" si="0"/>
        <v>1500</v>
      </c>
      <c r="G22" s="248" t="s">
        <v>114</v>
      </c>
      <c r="I22" s="138"/>
      <c r="J22" s="12"/>
    </row>
    <row r="23" spans="1:10" ht="15" customHeight="1">
      <c r="A23" s="253" t="s">
        <v>89</v>
      </c>
      <c r="B23" s="209" t="s">
        <v>109</v>
      </c>
      <c r="C23" s="214" t="s">
        <v>76</v>
      </c>
      <c r="D23" s="236">
        <v>25</v>
      </c>
      <c r="E23" s="211">
        <v>125.77</v>
      </c>
      <c r="F23" s="215">
        <f t="shared" si="0"/>
        <v>3144.25</v>
      </c>
      <c r="G23" s="212" t="s">
        <v>110</v>
      </c>
      <c r="I23" s="138"/>
      <c r="J23" s="12"/>
    </row>
    <row r="24" spans="1:10" ht="15" customHeight="1">
      <c r="A24" s="253" t="s">
        <v>90</v>
      </c>
      <c r="B24" s="213" t="s">
        <v>79</v>
      </c>
      <c r="C24" s="214" t="s">
        <v>76</v>
      </c>
      <c r="D24" s="236">
        <v>335</v>
      </c>
      <c r="E24" s="211">
        <v>21.5</v>
      </c>
      <c r="F24" s="215">
        <f t="shared" si="0"/>
        <v>7202.5</v>
      </c>
      <c r="G24" s="212" t="s">
        <v>108</v>
      </c>
      <c r="I24" s="138"/>
      <c r="J24" s="12"/>
    </row>
    <row r="25" spans="1:10" ht="15" customHeight="1">
      <c r="A25" s="208"/>
      <c r="B25" s="217" t="s">
        <v>18</v>
      </c>
      <c r="C25" s="210"/>
      <c r="D25" s="236"/>
      <c r="E25" s="211"/>
      <c r="F25" s="231">
        <f>SUM(F17:F24)</f>
        <v>28439.53</v>
      </c>
      <c r="G25" s="212"/>
      <c r="I25" s="138"/>
      <c r="J25" s="12"/>
    </row>
    <row r="26" spans="1:10" ht="15" customHeight="1">
      <c r="A26" s="218" t="s">
        <v>24</v>
      </c>
      <c r="B26" s="247" t="s">
        <v>58</v>
      </c>
      <c r="C26" s="220" t="s">
        <v>16</v>
      </c>
      <c r="D26" s="221">
        <v>1342</v>
      </c>
      <c r="E26" s="222"/>
      <c r="F26" s="223"/>
      <c r="G26" s="224"/>
      <c r="I26" s="138"/>
      <c r="J26" s="12"/>
    </row>
    <row r="27" spans="1:10" ht="15" customHeight="1">
      <c r="A27" s="253" t="s">
        <v>20</v>
      </c>
      <c r="B27" s="216" t="s">
        <v>60</v>
      </c>
      <c r="C27" s="210" t="s">
        <v>61</v>
      </c>
      <c r="D27" s="236">
        <f>D26*0.17</f>
        <v>228.14000000000001</v>
      </c>
      <c r="E27" s="211">
        <v>78.48</v>
      </c>
      <c r="F27" s="215">
        <f>ROUND(D27*E27,2)</f>
        <v>17904.43</v>
      </c>
      <c r="G27" s="251" t="s">
        <v>59</v>
      </c>
      <c r="I27" s="138"/>
      <c r="J27" s="12"/>
    </row>
    <row r="28" spans="1:10" ht="15" customHeight="1">
      <c r="A28" s="253" t="s">
        <v>25</v>
      </c>
      <c r="B28" s="216" t="s">
        <v>91</v>
      </c>
      <c r="C28" s="210" t="s">
        <v>54</v>
      </c>
      <c r="D28" s="236">
        <f>D27*1.55*50</f>
        <v>17680.850000000002</v>
      </c>
      <c r="E28" s="211">
        <v>0.38</v>
      </c>
      <c r="F28" s="215">
        <f t="shared" ref="F28:F34" si="1">ROUND(D28*E28,2)</f>
        <v>6718.72</v>
      </c>
      <c r="G28" s="251" t="s">
        <v>62</v>
      </c>
      <c r="I28" s="138"/>
      <c r="J28" s="12"/>
    </row>
    <row r="29" spans="1:10" ht="15" customHeight="1">
      <c r="A29" s="253" t="s">
        <v>99</v>
      </c>
      <c r="B29" s="216" t="s">
        <v>64</v>
      </c>
      <c r="C29" s="210" t="s">
        <v>61</v>
      </c>
      <c r="D29" s="236">
        <f>D26*0.13</f>
        <v>174.46</v>
      </c>
      <c r="E29" s="211">
        <v>98.12</v>
      </c>
      <c r="F29" s="215">
        <f t="shared" si="1"/>
        <v>17118.02</v>
      </c>
      <c r="G29" s="251" t="s">
        <v>63</v>
      </c>
      <c r="I29" s="138"/>
      <c r="J29" s="12"/>
    </row>
    <row r="30" spans="1:10" ht="15" customHeight="1">
      <c r="A30" s="253" t="s">
        <v>100</v>
      </c>
      <c r="B30" s="216" t="s">
        <v>92</v>
      </c>
      <c r="C30" s="210" t="s">
        <v>54</v>
      </c>
      <c r="D30" s="236">
        <f>D29*1.65*50</f>
        <v>14392.949999999999</v>
      </c>
      <c r="E30" s="211">
        <v>0.38</v>
      </c>
      <c r="F30" s="215">
        <f t="shared" si="1"/>
        <v>5469.32</v>
      </c>
      <c r="G30" s="251" t="s">
        <v>62</v>
      </c>
      <c r="I30" s="138"/>
      <c r="J30" s="12"/>
    </row>
    <row r="31" spans="1:10" ht="15" customHeight="1">
      <c r="A31" s="253" t="s">
        <v>101</v>
      </c>
      <c r="B31" s="213" t="s">
        <v>66</v>
      </c>
      <c r="C31" s="210" t="s">
        <v>67</v>
      </c>
      <c r="D31" s="236">
        <f>D26</f>
        <v>1342</v>
      </c>
      <c r="E31" s="211">
        <v>3.26</v>
      </c>
      <c r="F31" s="215">
        <f t="shared" si="1"/>
        <v>4374.92</v>
      </c>
      <c r="G31" s="251" t="s">
        <v>65</v>
      </c>
      <c r="I31" s="138"/>
      <c r="J31" s="12"/>
    </row>
    <row r="32" spans="1:10" ht="15" customHeight="1">
      <c r="A32" s="253" t="s">
        <v>102</v>
      </c>
      <c r="B32" s="213" t="s">
        <v>70</v>
      </c>
      <c r="C32" s="210" t="s">
        <v>67</v>
      </c>
      <c r="D32" s="237">
        <f>D26</f>
        <v>1342</v>
      </c>
      <c r="E32" s="225">
        <v>1.45</v>
      </c>
      <c r="F32" s="215">
        <f t="shared" si="1"/>
        <v>1945.9</v>
      </c>
      <c r="G32" s="251" t="s">
        <v>69</v>
      </c>
      <c r="I32" s="138"/>
      <c r="J32" s="12"/>
    </row>
    <row r="33" spans="1:10" ht="15" customHeight="1">
      <c r="A33" s="253" t="s">
        <v>119</v>
      </c>
      <c r="B33" s="213" t="s">
        <v>93</v>
      </c>
      <c r="C33" s="210" t="s">
        <v>17</v>
      </c>
      <c r="D33" s="236">
        <f>D26*0.04*2.5</f>
        <v>134.19999999999999</v>
      </c>
      <c r="E33" s="211">
        <v>227</v>
      </c>
      <c r="F33" s="215">
        <f t="shared" si="1"/>
        <v>30463.4</v>
      </c>
      <c r="G33" s="251" t="s">
        <v>68</v>
      </c>
      <c r="I33" s="184"/>
      <c r="J33" s="12"/>
    </row>
    <row r="34" spans="1:10" ht="24.75" customHeight="1">
      <c r="A34" s="253" t="s">
        <v>120</v>
      </c>
      <c r="B34" s="167" t="s">
        <v>94</v>
      </c>
      <c r="C34" s="207" t="s">
        <v>54</v>
      </c>
      <c r="D34" s="6">
        <f>D33*50</f>
        <v>6709.9999999999991</v>
      </c>
      <c r="E34" s="183">
        <v>0.38</v>
      </c>
      <c r="F34" s="14">
        <f t="shared" si="1"/>
        <v>2549.8000000000002</v>
      </c>
      <c r="G34" s="252" t="s">
        <v>53</v>
      </c>
      <c r="I34" s="184"/>
      <c r="J34" s="12"/>
    </row>
    <row r="35" spans="1:10" ht="24" customHeight="1">
      <c r="A35" s="136"/>
      <c r="B35" s="177" t="s">
        <v>18</v>
      </c>
      <c r="C35" s="206"/>
      <c r="D35" s="11"/>
      <c r="E35" s="14"/>
      <c r="F35" s="161">
        <f>SUM(F27:F34)</f>
        <v>86544.51</v>
      </c>
      <c r="G35" s="133"/>
      <c r="I35" s="184"/>
      <c r="J35" s="12"/>
    </row>
    <row r="36" spans="1:10" ht="15.95" customHeight="1">
      <c r="A36" s="226" t="s">
        <v>22</v>
      </c>
      <c r="B36" s="227" t="s">
        <v>118</v>
      </c>
      <c r="C36" s="220"/>
      <c r="D36" s="228"/>
      <c r="E36" s="229"/>
      <c r="F36" s="229"/>
      <c r="G36" s="224"/>
      <c r="I36" s="151"/>
      <c r="J36" s="12"/>
    </row>
    <row r="37" spans="1:10" ht="27.75" customHeight="1">
      <c r="A37" s="139" t="s">
        <v>121</v>
      </c>
      <c r="B37" s="166" t="s">
        <v>55</v>
      </c>
      <c r="C37" s="206" t="s">
        <v>67</v>
      </c>
      <c r="D37" s="11">
        <v>8.5</v>
      </c>
      <c r="E37" s="14">
        <v>17.32</v>
      </c>
      <c r="F37" s="14">
        <f>ROUND(D37*E37,2)</f>
        <v>147.22</v>
      </c>
      <c r="G37" s="249" t="s">
        <v>56</v>
      </c>
      <c r="I37" s="151"/>
      <c r="J37" s="12"/>
    </row>
    <row r="38" spans="1:10" ht="30" customHeight="1">
      <c r="A38" s="139" t="s">
        <v>122</v>
      </c>
      <c r="B38" s="166" t="s">
        <v>107</v>
      </c>
      <c r="C38" s="206" t="s">
        <v>16</v>
      </c>
      <c r="D38" s="11">
        <v>1</v>
      </c>
      <c r="E38" s="12">
        <v>143.63</v>
      </c>
      <c r="F38" s="14">
        <f>ROUND(D38*E38,2)</f>
        <v>143.63</v>
      </c>
      <c r="G38" s="248" t="s">
        <v>96</v>
      </c>
      <c r="I38" s="151"/>
      <c r="J38" s="12"/>
    </row>
    <row r="39" spans="1:10" ht="30" customHeight="1">
      <c r="A39" s="139" t="s">
        <v>123</v>
      </c>
      <c r="B39" s="166" t="s">
        <v>106</v>
      </c>
      <c r="C39" s="206" t="s">
        <v>16</v>
      </c>
      <c r="D39" s="11">
        <v>2</v>
      </c>
      <c r="E39" s="183">
        <v>143.63</v>
      </c>
      <c r="F39" s="14">
        <f>ROUND(D39*E39,2)</f>
        <v>287.26</v>
      </c>
      <c r="G39" s="249" t="s">
        <v>96</v>
      </c>
      <c r="I39" s="151"/>
      <c r="J39" s="12"/>
    </row>
    <row r="40" spans="1:10" ht="24.75" customHeight="1">
      <c r="A40" s="139" t="s">
        <v>124</v>
      </c>
      <c r="B40" s="203" t="s">
        <v>95</v>
      </c>
      <c r="C40" s="206" t="s">
        <v>75</v>
      </c>
      <c r="D40" s="11">
        <v>1</v>
      </c>
      <c r="E40" s="183">
        <v>195.77</v>
      </c>
      <c r="F40" s="14">
        <f>ROUND(D40*E40,2)</f>
        <v>195.77</v>
      </c>
      <c r="G40" s="249" t="s">
        <v>97</v>
      </c>
      <c r="I40" s="151"/>
      <c r="J40" s="12"/>
    </row>
    <row r="41" spans="1:10" ht="30" customHeight="1">
      <c r="A41" s="139" t="s">
        <v>125</v>
      </c>
      <c r="B41" s="213" t="s">
        <v>129</v>
      </c>
      <c r="C41" s="206" t="s">
        <v>76</v>
      </c>
      <c r="D41" s="11">
        <v>12</v>
      </c>
      <c r="E41" s="14">
        <v>49.75</v>
      </c>
      <c r="F41" s="14">
        <f>ROUND(D41*E41,2)</f>
        <v>597</v>
      </c>
      <c r="G41" s="251" t="s">
        <v>98</v>
      </c>
      <c r="I41" s="151"/>
      <c r="J41" s="12"/>
    </row>
    <row r="42" spans="1:10" ht="15.95" customHeight="1">
      <c r="A42" s="41"/>
      <c r="B42" s="177" t="s">
        <v>18</v>
      </c>
      <c r="C42" s="235"/>
      <c r="D42" s="157"/>
      <c r="E42" s="234"/>
      <c r="F42" s="178">
        <f>SUM(F37:F41)</f>
        <v>1370.88</v>
      </c>
      <c r="G42" s="134"/>
      <c r="I42" s="12"/>
      <c r="J42" s="12"/>
    </row>
    <row r="43" spans="1:10" ht="15.95" customHeight="1">
      <c r="A43" s="188"/>
      <c r="B43" s="181"/>
      <c r="C43" s="206"/>
      <c r="D43" s="181"/>
      <c r="E43" s="181"/>
      <c r="F43" s="181"/>
      <c r="G43" s="187"/>
    </row>
    <row r="44" spans="1:10" ht="15.95" customHeight="1">
      <c r="A44" s="239" t="s">
        <v>126</v>
      </c>
      <c r="B44" s="240" t="s">
        <v>23</v>
      </c>
      <c r="C44" s="238"/>
      <c r="D44" s="240"/>
      <c r="E44" s="240"/>
      <c r="F44" s="241">
        <f>F42+F35+F14+F25</f>
        <v>119047.63</v>
      </c>
      <c r="G44" s="242"/>
    </row>
    <row r="45" spans="1:10" ht="15.95" customHeight="1">
      <c r="A45" s="41"/>
      <c r="B45" s="12"/>
      <c r="C45" s="12"/>
      <c r="D45" s="12"/>
      <c r="E45" s="12"/>
      <c r="F45" s="12"/>
      <c r="G45" s="132"/>
    </row>
    <row r="46" spans="1:10" ht="15.95" customHeight="1">
      <c r="A46" s="140"/>
      <c r="B46" s="10"/>
      <c r="C46" s="10"/>
      <c r="D46" s="10"/>
      <c r="E46" s="10"/>
      <c r="F46" s="10"/>
      <c r="G46" s="130"/>
    </row>
    <row r="47" spans="1:10" ht="15.95" customHeight="1">
      <c r="A47" s="41"/>
      <c r="B47" s="12" t="s">
        <v>52</v>
      </c>
      <c r="C47" s="12"/>
      <c r="D47" s="12"/>
      <c r="E47" s="12"/>
      <c r="F47" s="12"/>
      <c r="G47" s="132"/>
    </row>
    <row r="48" spans="1:10" ht="15.95" customHeight="1">
      <c r="A48" s="41"/>
      <c r="B48" s="81"/>
      <c r="C48" s="82" t="s">
        <v>127</v>
      </c>
      <c r="D48" s="83"/>
      <c r="E48" s="84"/>
      <c r="F48" s="83"/>
      <c r="G48" s="141"/>
    </row>
    <row r="49" spans="1:7" ht="18" customHeight="1" thickBot="1">
      <c r="A49" s="54"/>
      <c r="B49" s="162"/>
      <c r="C49" s="162" t="s">
        <v>128</v>
      </c>
      <c r="D49" s="162"/>
      <c r="E49" s="163"/>
      <c r="F49" s="162"/>
      <c r="G49" s="164"/>
    </row>
    <row r="50" spans="1:7">
      <c r="A50" s="12"/>
      <c r="B50" s="87"/>
      <c r="C50" s="88"/>
      <c r="D50" s="88"/>
      <c r="E50" s="83"/>
      <c r="F50" s="83"/>
      <c r="G50" s="165"/>
    </row>
    <row r="51" spans="1:7" ht="26.25" customHeight="1">
      <c r="A51" s="147"/>
      <c r="B51" s="148"/>
      <c r="C51" s="149"/>
      <c r="D51" s="150"/>
      <c r="E51" s="149"/>
      <c r="F51" s="151"/>
      <c r="G51" s="12"/>
    </row>
    <row r="52" spans="1:7" ht="26.25" customHeight="1">
      <c r="A52" s="147"/>
      <c r="B52" s="168"/>
      <c r="C52" s="169"/>
      <c r="D52" s="170"/>
      <c r="E52" s="171"/>
      <c r="F52" s="172"/>
      <c r="G52" s="173"/>
    </row>
    <row r="53" spans="1:7">
      <c r="A53" s="147"/>
      <c r="B53" s="168"/>
      <c r="C53" s="169"/>
      <c r="D53" s="170"/>
      <c r="E53" s="171"/>
      <c r="F53" s="174"/>
      <c r="G53" s="173"/>
    </row>
    <row r="54" spans="1:7">
      <c r="A54" s="147"/>
      <c r="B54" s="175"/>
      <c r="C54" s="176"/>
      <c r="D54" s="170"/>
      <c r="E54" s="171"/>
      <c r="F54" s="174"/>
      <c r="G54" s="173"/>
    </row>
    <row r="55" spans="1:7">
      <c r="A55" s="147"/>
      <c r="B55" s="148"/>
      <c r="C55" s="149"/>
      <c r="D55" s="150"/>
      <c r="E55" s="149"/>
      <c r="F55" s="151"/>
      <c r="G55" s="12"/>
    </row>
    <row r="56" spans="1:7" ht="18" customHeight="1">
      <c r="A56" s="9"/>
      <c r="B56" s="148"/>
      <c r="C56" s="149"/>
      <c r="D56" s="150"/>
      <c r="E56" s="149"/>
      <c r="F56" s="151"/>
      <c r="G56" s="12"/>
    </row>
    <row r="57" spans="1:7" ht="18" customHeight="1">
      <c r="A57" s="9"/>
      <c r="B57" s="9"/>
      <c r="C57" s="16"/>
      <c r="D57" s="152"/>
      <c r="E57" s="151"/>
      <c r="F57" s="151"/>
      <c r="G57" s="83"/>
    </row>
    <row r="58" spans="1:7" ht="18" customHeight="1">
      <c r="A58" s="9"/>
      <c r="B58" s="153"/>
      <c r="C58" s="16"/>
      <c r="D58" s="154"/>
      <c r="E58" s="155"/>
      <c r="F58" s="156"/>
      <c r="G58" s="12"/>
    </row>
    <row r="59" spans="1:7" ht="12" customHeight="1">
      <c r="A59" s="9"/>
      <c r="B59" s="9"/>
      <c r="C59" s="16"/>
      <c r="D59" s="157"/>
      <c r="E59" s="151"/>
      <c r="F59" s="151"/>
      <c r="G59" s="12"/>
    </row>
    <row r="60" spans="1:7" ht="18" customHeight="1"/>
    <row r="61" spans="1:7" ht="18" customHeight="1"/>
    <row r="62" spans="1:7" ht="18" customHeight="1"/>
    <row r="63" spans="1:7" ht="11.25" customHeight="1"/>
    <row r="68" spans="1:12">
      <c r="H68" s="85"/>
      <c r="I68" s="85"/>
      <c r="J68" s="85"/>
      <c r="K68" s="85"/>
      <c r="L68" s="85"/>
    </row>
    <row r="69" spans="1:12">
      <c r="H69" s="86"/>
      <c r="I69" s="86"/>
      <c r="J69" s="86"/>
      <c r="K69" s="83"/>
      <c r="L69" s="83"/>
    </row>
    <row r="70" spans="1:12">
      <c r="H70" s="89"/>
      <c r="I70" s="82"/>
      <c r="J70" s="90"/>
      <c r="K70" s="82"/>
      <c r="L70" s="90"/>
    </row>
    <row r="71" spans="1:12">
      <c r="A71" s="12"/>
      <c r="B71" s="87"/>
      <c r="C71" s="87"/>
      <c r="D71" s="88"/>
      <c r="E71" s="88"/>
      <c r="F71" s="88"/>
      <c r="G71" s="91"/>
      <c r="H71" s="82"/>
      <c r="I71" s="92"/>
      <c r="J71" s="92"/>
      <c r="K71" s="92"/>
      <c r="L71" s="92"/>
    </row>
    <row r="72" spans="1:12">
      <c r="A72" s="12"/>
      <c r="B72" s="87"/>
      <c r="C72" s="88"/>
      <c r="D72" s="88"/>
      <c r="E72" s="88"/>
      <c r="F72" s="88"/>
      <c r="G72" s="93"/>
      <c r="H72" s="94"/>
      <c r="I72" s="95"/>
      <c r="J72" s="92"/>
      <c r="K72" s="95"/>
      <c r="L72" s="92"/>
    </row>
    <row r="73" spans="1:12">
      <c r="A73" s="12"/>
      <c r="B73" s="285"/>
      <c r="C73" s="285"/>
      <c r="D73" s="285"/>
      <c r="E73" s="286"/>
      <c r="F73" s="286"/>
      <c r="G73" s="286"/>
      <c r="H73" s="286"/>
      <c r="I73" s="286"/>
      <c r="J73" s="286"/>
      <c r="K73" s="287"/>
      <c r="L73" s="287"/>
    </row>
    <row r="74" spans="1:12">
      <c r="B74" s="288"/>
      <c r="C74" s="288"/>
      <c r="D74" s="288"/>
      <c r="E74" s="96"/>
      <c r="F74" s="96"/>
      <c r="G74" s="97"/>
      <c r="H74" s="97"/>
      <c r="I74" s="97"/>
      <c r="J74" s="98"/>
      <c r="K74" s="97"/>
      <c r="L74" s="98"/>
    </row>
    <row r="75" spans="1:12">
      <c r="B75" s="283"/>
      <c r="C75" s="283"/>
      <c r="D75" s="283"/>
      <c r="E75" s="59"/>
      <c r="F75" s="60"/>
      <c r="G75" s="61"/>
      <c r="H75" s="62"/>
      <c r="I75" s="62"/>
      <c r="J75" s="63"/>
      <c r="K75" s="62"/>
      <c r="L75" s="63"/>
    </row>
    <row r="76" spans="1:12">
      <c r="B76" s="284"/>
      <c r="C76" s="64"/>
      <c r="D76" s="66"/>
      <c r="E76" s="99"/>
      <c r="F76" s="100"/>
      <c r="G76" s="99"/>
      <c r="H76" s="100"/>
      <c r="I76" s="101"/>
      <c r="J76" s="102"/>
      <c r="K76" s="103"/>
      <c r="L76" s="104"/>
    </row>
    <row r="77" spans="1:12">
      <c r="B77" s="284"/>
      <c r="C77" s="64"/>
      <c r="D77" s="66"/>
      <c r="E77" s="99"/>
      <c r="F77" s="100"/>
      <c r="G77" s="99"/>
      <c r="H77" s="100"/>
      <c r="I77" s="101"/>
      <c r="J77" s="102"/>
      <c r="K77" s="103"/>
      <c r="L77" s="104"/>
    </row>
    <row r="78" spans="1:12">
      <c r="B78" s="284"/>
      <c r="C78" s="64"/>
      <c r="D78" s="88"/>
      <c r="E78" s="105"/>
      <c r="F78" s="100"/>
      <c r="G78" s="99"/>
      <c r="H78" s="100"/>
      <c r="I78" s="101"/>
      <c r="J78" s="102"/>
      <c r="K78" s="103"/>
      <c r="L78" s="104"/>
    </row>
    <row r="79" spans="1:12">
      <c r="B79" s="284"/>
      <c r="C79" s="65"/>
      <c r="D79" s="66"/>
      <c r="E79" s="99"/>
      <c r="F79" s="100"/>
      <c r="G79" s="99"/>
      <c r="H79" s="100"/>
      <c r="I79" s="101"/>
      <c r="J79" s="102"/>
      <c r="K79" s="103"/>
      <c r="L79" s="104"/>
    </row>
    <row r="80" spans="1:12">
      <c r="B80" s="284"/>
      <c r="C80" s="64"/>
      <c r="D80" s="106"/>
      <c r="E80" s="105"/>
      <c r="F80" s="85"/>
      <c r="G80" s="85"/>
      <c r="H80" s="85"/>
      <c r="I80" s="85"/>
      <c r="J80" s="85"/>
      <c r="K80" s="85"/>
      <c r="L80" s="85"/>
    </row>
    <row r="81" spans="2:12">
      <c r="B81" s="284"/>
      <c r="C81" s="65"/>
      <c r="D81" s="66"/>
      <c r="E81" s="67"/>
      <c r="F81" s="68"/>
      <c r="G81" s="67"/>
      <c r="H81" s="68"/>
      <c r="I81" s="67"/>
      <c r="J81" s="69"/>
      <c r="K81" s="70"/>
      <c r="L81" s="71"/>
    </row>
    <row r="82" spans="2:12" ht="18">
      <c r="B82" s="284"/>
      <c r="C82" s="72"/>
      <c r="D82" s="73"/>
      <c r="E82" s="67"/>
      <c r="F82" s="68"/>
      <c r="G82" s="67"/>
      <c r="H82" s="107"/>
      <c r="I82" s="67"/>
      <c r="J82" s="74"/>
      <c r="K82" s="75"/>
      <c r="L82" s="76"/>
    </row>
    <row r="83" spans="2:12">
      <c r="B83" s="85"/>
      <c r="C83" s="85"/>
      <c r="D83" s="73"/>
      <c r="E83" s="77"/>
      <c r="F83" s="78"/>
      <c r="G83" s="83"/>
      <c r="H83" s="79"/>
      <c r="I83" s="67"/>
      <c r="J83" s="80"/>
      <c r="K83" s="78"/>
      <c r="L83" s="80"/>
    </row>
    <row r="84" spans="2:12">
      <c r="B84" s="85"/>
      <c r="C84" s="85"/>
      <c r="D84" s="108"/>
      <c r="E84" s="85"/>
      <c r="F84" s="85"/>
      <c r="G84" s="85"/>
      <c r="H84" s="85"/>
      <c r="I84" s="85"/>
      <c r="J84" s="108"/>
      <c r="K84" s="108"/>
      <c r="L84" s="108"/>
    </row>
    <row r="85" spans="2:12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2:12">
      <c r="B86" s="85"/>
      <c r="C86" s="85"/>
      <c r="D86" s="85"/>
      <c r="E86" s="85"/>
      <c r="F86" s="85"/>
      <c r="G86" s="108"/>
      <c r="H86" s="110"/>
      <c r="I86" s="108"/>
      <c r="J86" s="111"/>
      <c r="K86" s="85"/>
      <c r="L86" s="111"/>
    </row>
    <row r="87" spans="2:12">
      <c r="B87" s="85"/>
      <c r="C87" s="85"/>
      <c r="D87" s="51"/>
      <c r="E87" s="109"/>
      <c r="F87" s="109"/>
      <c r="G87" s="51"/>
      <c r="H87" s="112"/>
      <c r="I87" s="51"/>
      <c r="J87" s="51"/>
      <c r="K87" s="51"/>
      <c r="L87" s="51"/>
    </row>
    <row r="88" spans="2:12">
      <c r="B88" s="85"/>
      <c r="C88" s="85"/>
      <c r="D88" s="85"/>
      <c r="E88" s="85"/>
      <c r="F88" s="85"/>
      <c r="G88" s="113"/>
      <c r="H88" s="114"/>
      <c r="I88" s="85"/>
      <c r="J88" s="113"/>
      <c r="K88" s="85"/>
      <c r="L88" s="113"/>
    </row>
    <row r="89" spans="2:1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</row>
    <row r="90" spans="2:1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</row>
    <row r="91" spans="2:1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</row>
    <row r="92" spans="2:1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</row>
    <row r="93" spans="2:1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</row>
    <row r="94" spans="2:1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</row>
    <row r="95" spans="2:1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</row>
    <row r="96" spans="2:1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</row>
    <row r="97" spans="2:1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</row>
    <row r="98" spans="2:1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</row>
    <row r="99" spans="2:1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</row>
    <row r="100" spans="2:1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</row>
    <row r="101" spans="2:1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</row>
    <row r="102" spans="2:1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</row>
    <row r="103" spans="2:1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</row>
    <row r="104" spans="2:1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</row>
    <row r="105" spans="2:1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</row>
    <row r="106" spans="2:1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</row>
    <row r="107" spans="2:1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</row>
    <row r="108" spans="2:1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</row>
    <row r="109" spans="2:1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</row>
    <row r="110" spans="2:1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</row>
    <row r="111" spans="2:1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</row>
    <row r="112" spans="2:1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</row>
    <row r="113" spans="2:1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</row>
    <row r="114" spans="2:1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</row>
    <row r="115" spans="2:1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</row>
    <row r="116" spans="2:1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</row>
    <row r="117" spans="2:1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</row>
    <row r="118" spans="2:1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</row>
    <row r="119" spans="2:1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</row>
    <row r="120" spans="2:1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</row>
    <row r="121" spans="2:1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</row>
    <row r="122" spans="2:1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</row>
    <row r="123" spans="2:1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</row>
    <row r="124" spans="2:1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</row>
    <row r="125" spans="2:1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</row>
    <row r="126" spans="2:1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</row>
    <row r="127" spans="2:1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</row>
    <row r="128" spans="2:1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</row>
    <row r="129" spans="2:1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</row>
    <row r="130" spans="2:1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</row>
    <row r="131" spans="2:1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</row>
    <row r="132" spans="2:1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</row>
    <row r="133" spans="2:1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</row>
    <row r="134" spans="2:1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</row>
    <row r="135" spans="2:1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</row>
    <row r="136" spans="2:1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</row>
    <row r="137" spans="2:1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</row>
    <row r="138" spans="2:1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</row>
    <row r="139" spans="2:1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</row>
    <row r="140" spans="2:1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</row>
    <row r="141" spans="2:1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</row>
    <row r="142" spans="2:1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</row>
    <row r="143" spans="2:1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</row>
    <row r="144" spans="2:1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</row>
    <row r="145" spans="2:1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</row>
    <row r="146" spans="2:1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</row>
    <row r="147" spans="2:1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</row>
    <row r="148" spans="2:1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</row>
    <row r="149" spans="2:1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</row>
    <row r="150" spans="2:1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</row>
    <row r="151" spans="2:1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</row>
    <row r="152" spans="2:1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</row>
    <row r="153" spans="2:1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</row>
    <row r="154" spans="2:1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</row>
    <row r="155" spans="2:1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</row>
    <row r="156" spans="2:1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</row>
    <row r="157" spans="2:1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</row>
    <row r="158" spans="2:1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</row>
    <row r="159" spans="2:1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</row>
    <row r="160" spans="2:1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</row>
    <row r="161" spans="2:1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</row>
    <row r="162" spans="2:1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</row>
    <row r="163" spans="2:1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</row>
    <row r="164" spans="2:1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</row>
    <row r="165" spans="2:1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</row>
    <row r="166" spans="2:1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</row>
    <row r="167" spans="2:1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</row>
    <row r="168" spans="2:1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</row>
    <row r="169" spans="2:1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</row>
    <row r="170" spans="2:1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</row>
    <row r="171" spans="2:1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</row>
    <row r="172" spans="2:1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</row>
    <row r="173" spans="2:1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</row>
    <row r="174" spans="2:1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</row>
    <row r="175" spans="2:1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</row>
    <row r="176" spans="2:1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</row>
    <row r="177" spans="2:1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</row>
    <row r="178" spans="2:1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</row>
    <row r="179" spans="2:1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</row>
    <row r="180" spans="2:1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</row>
    <row r="181" spans="2:1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</row>
    <row r="182" spans="2:1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</row>
    <row r="183" spans="2:1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</row>
    <row r="184" spans="2:1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</row>
    <row r="185" spans="2:1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</row>
    <row r="186" spans="2:1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</row>
    <row r="187" spans="2:1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</row>
    <row r="188" spans="2:1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</row>
    <row r="189" spans="2:1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</row>
    <row r="190" spans="2:1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</row>
    <row r="191" spans="2:1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</row>
    <row r="192" spans="2:1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</row>
    <row r="193" spans="2:1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</row>
    <row r="194" spans="2:1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</row>
    <row r="195" spans="2:1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</row>
    <row r="196" spans="2:1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</row>
  </sheetData>
  <mergeCells count="11">
    <mergeCell ref="A7:F7"/>
    <mergeCell ref="A8:A10"/>
    <mergeCell ref="B8:B10"/>
    <mergeCell ref="C8:C10"/>
    <mergeCell ref="D8:D10"/>
    <mergeCell ref="B75:D75"/>
    <mergeCell ref="B76:B82"/>
    <mergeCell ref="B73:D73"/>
    <mergeCell ref="E73:J73"/>
    <mergeCell ref="K73:L73"/>
    <mergeCell ref="B74:D74"/>
  </mergeCells>
  <phoneticPr fontId="8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K20" sqref="A1:K20"/>
    </sheetView>
  </sheetViews>
  <sheetFormatPr defaultRowHeight="12.75"/>
  <cols>
    <col min="1" max="1" width="3.85546875" customWidth="1"/>
    <col min="2" max="2" width="7" customWidth="1"/>
    <col min="3" max="3" width="31.5703125" customWidth="1"/>
    <col min="4" max="4" width="14.28515625" customWidth="1"/>
    <col min="5" max="5" width="10.5703125" customWidth="1"/>
    <col min="6" max="6" width="11.140625" customWidth="1"/>
    <col min="7" max="7" width="10.42578125" customWidth="1"/>
    <col min="8" max="8" width="14.140625" customWidth="1"/>
    <col min="9" max="9" width="8.140625" customWidth="1"/>
    <col min="10" max="10" width="10.28515625" customWidth="1"/>
  </cols>
  <sheetData>
    <row r="1" spans="1:11" ht="114.75" customHeight="1" thickBot="1">
      <c r="A1" s="196"/>
      <c r="B1" s="197"/>
      <c r="C1" s="198"/>
      <c r="D1" s="199"/>
      <c r="E1" s="200"/>
      <c r="F1" s="201"/>
      <c r="G1" s="198"/>
      <c r="H1" s="198"/>
      <c r="I1" s="198"/>
      <c r="J1" s="198"/>
      <c r="K1" s="202"/>
    </row>
    <row r="2" spans="1:11" ht="15.75">
      <c r="A2" s="17"/>
      <c r="B2" s="18"/>
      <c r="C2" s="18"/>
      <c r="D2" s="19" t="s">
        <v>27</v>
      </c>
      <c r="E2" s="18"/>
      <c r="F2" s="18"/>
      <c r="G2" s="18"/>
      <c r="H2" s="18"/>
      <c r="I2" s="18"/>
      <c r="J2" s="20"/>
      <c r="K2" s="21"/>
    </row>
    <row r="3" spans="1:11" ht="19.5" customHeight="1">
      <c r="A3" s="22" t="s">
        <v>28</v>
      </c>
      <c r="B3" s="23"/>
      <c r="C3" s="23" t="s">
        <v>29</v>
      </c>
      <c r="D3" s="9"/>
      <c r="E3" s="9"/>
      <c r="F3" s="146" t="s">
        <v>30</v>
      </c>
      <c r="G3" s="195"/>
      <c r="H3" s="15" t="s">
        <v>31</v>
      </c>
      <c r="I3" s="24"/>
      <c r="J3" s="15"/>
      <c r="K3" s="25"/>
    </row>
    <row r="4" spans="1:11" ht="23.25" customHeight="1">
      <c r="A4" s="22" t="s">
        <v>32</v>
      </c>
      <c r="B4" s="26"/>
      <c r="C4" s="23" t="str">
        <f>'ORÇAMENTO '!B4</f>
        <v>Parte  das Ruas :travessa Lucas Basso e Rua Bento Gonçalves</v>
      </c>
      <c r="D4" s="23"/>
      <c r="E4" s="23"/>
      <c r="F4" s="27"/>
      <c r="G4" s="15"/>
      <c r="H4" s="28"/>
      <c r="I4" s="28"/>
      <c r="J4" s="28"/>
      <c r="K4" s="29"/>
    </row>
    <row r="5" spans="1:11" ht="20.25" customHeight="1">
      <c r="A5" s="22" t="s">
        <v>33</v>
      </c>
      <c r="B5" s="23"/>
      <c r="C5" s="23" t="s">
        <v>52</v>
      </c>
      <c r="D5" s="23"/>
      <c r="E5" s="23"/>
      <c r="F5" s="30"/>
      <c r="G5" s="31"/>
      <c r="H5" s="32"/>
      <c r="I5" s="28"/>
      <c r="J5" s="32"/>
      <c r="K5" s="29"/>
    </row>
    <row r="6" spans="1:11">
      <c r="A6" s="306" t="s">
        <v>34</v>
      </c>
      <c r="B6" s="307"/>
      <c r="C6" s="308"/>
      <c r="D6" s="309" t="s">
        <v>35</v>
      </c>
      <c r="E6" s="310"/>
      <c r="F6" s="310"/>
      <c r="G6" s="310"/>
      <c r="H6" s="310"/>
      <c r="I6" s="310"/>
      <c r="J6" s="298" t="s">
        <v>36</v>
      </c>
      <c r="K6" s="299"/>
    </row>
    <row r="7" spans="1:11">
      <c r="A7" s="300" t="s">
        <v>37</v>
      </c>
      <c r="B7" s="301"/>
      <c r="C7" s="301"/>
      <c r="D7" s="33">
        <v>1</v>
      </c>
      <c r="E7" s="33" t="s">
        <v>38</v>
      </c>
      <c r="F7" s="34">
        <v>2</v>
      </c>
      <c r="G7" s="34" t="s">
        <v>38</v>
      </c>
      <c r="H7" s="34">
        <v>3</v>
      </c>
      <c r="I7" s="35" t="s">
        <v>38</v>
      </c>
      <c r="J7" s="34" t="s">
        <v>39</v>
      </c>
      <c r="K7" s="36" t="s">
        <v>38</v>
      </c>
    </row>
    <row r="8" spans="1:11" ht="13.5" thickBot="1">
      <c r="A8" s="302" t="s">
        <v>40</v>
      </c>
      <c r="B8" s="303"/>
      <c r="C8" s="303"/>
      <c r="D8" s="117"/>
      <c r="E8" s="118"/>
      <c r="F8" s="119"/>
      <c r="G8" s="120"/>
      <c r="H8" s="120"/>
      <c r="I8" s="121"/>
      <c r="J8" s="120"/>
      <c r="K8" s="122"/>
    </row>
    <row r="9" spans="1:11" ht="24.95" customHeight="1">
      <c r="A9" s="304" t="s">
        <v>41</v>
      </c>
      <c r="B9" s="282" t="s">
        <v>14</v>
      </c>
      <c r="C9" s="123" t="str">
        <f>'ORÇAMENTO '!B11</f>
        <v>SERVIÇOS PRELIMINARES - TERRAPLENAGEM</v>
      </c>
      <c r="D9" s="254">
        <f>'ORÇAMENTO '!F14</f>
        <v>2692.71</v>
      </c>
      <c r="E9" s="255">
        <v>1</v>
      </c>
      <c r="F9" s="256"/>
      <c r="G9" s="255"/>
      <c r="H9" s="257"/>
      <c r="I9" s="258"/>
      <c r="J9" s="259">
        <f>'ORÇAMENTO '!F14</f>
        <v>2692.71</v>
      </c>
      <c r="K9" s="124">
        <f>J9/H15</f>
        <v>2.2618761919073901E-2</v>
      </c>
    </row>
    <row r="10" spans="1:11" ht="24.95" customHeight="1">
      <c r="A10" s="305"/>
      <c r="B10" s="160" t="s">
        <v>19</v>
      </c>
      <c r="C10" s="185" t="str">
        <f>'ORÇAMENTO '!B16</f>
        <v>DRENAGEM PLUVIAL</v>
      </c>
      <c r="D10" s="279">
        <f>J10</f>
        <v>28439.53</v>
      </c>
      <c r="E10" s="260">
        <v>1</v>
      </c>
      <c r="F10" s="261"/>
      <c r="G10" s="260"/>
      <c r="H10" s="262"/>
      <c r="I10" s="263"/>
      <c r="J10" s="264">
        <f>'ORÇAMENTO '!F25</f>
        <v>28439.53</v>
      </c>
      <c r="K10" s="38">
        <f>J10/H15</f>
        <v>0.23889203002193321</v>
      </c>
    </row>
    <row r="11" spans="1:11" ht="24.95" customHeight="1">
      <c r="A11" s="305"/>
      <c r="B11" s="160" t="s">
        <v>24</v>
      </c>
      <c r="C11" s="39" t="str">
        <f>'ORÇAMENTO '!B26</f>
        <v>PAVIMENTAÇÃO SOBRE LEITO NATURAL</v>
      </c>
      <c r="D11" s="279">
        <f>J11</f>
        <v>86544.51</v>
      </c>
      <c r="E11" s="260">
        <v>1</v>
      </c>
      <c r="F11" s="265"/>
      <c r="G11" s="265"/>
      <c r="H11" s="265"/>
      <c r="I11" s="265"/>
      <c r="J11" s="264">
        <f>'ORÇAMENTO '!F35</f>
        <v>86544.51</v>
      </c>
      <c r="K11" s="38">
        <f>J11/H15</f>
        <v>0.7269738171184088</v>
      </c>
    </row>
    <row r="12" spans="1:11" ht="24.95" customHeight="1">
      <c r="A12" s="305"/>
      <c r="B12" s="160" t="s">
        <v>22</v>
      </c>
      <c r="C12" s="40" t="str">
        <f>'ORÇAMENTO '!B36</f>
        <v>SINALIZAÇÃO</v>
      </c>
      <c r="D12" s="279">
        <f>J12</f>
        <v>1370.88</v>
      </c>
      <c r="E12" s="265"/>
      <c r="F12" s="265"/>
      <c r="G12" s="265"/>
      <c r="H12" s="265"/>
      <c r="I12" s="265"/>
      <c r="J12" s="278">
        <f>'ORÇAMENTO '!F42</f>
        <v>1370.88</v>
      </c>
      <c r="K12" s="38">
        <f>J12/H15</f>
        <v>1.1515390940584035E-2</v>
      </c>
    </row>
    <row r="13" spans="1:11" ht="24.95" customHeight="1">
      <c r="A13" s="305"/>
      <c r="B13" s="280"/>
      <c r="C13" s="37" t="s">
        <v>42</v>
      </c>
      <c r="D13" s="266">
        <f>SUM(D9:D12)</f>
        <v>119047.63</v>
      </c>
      <c r="E13" s="267">
        <f>D13/H15</f>
        <v>1</v>
      </c>
      <c r="F13" s="266"/>
      <c r="G13" s="267"/>
      <c r="H13" s="266"/>
      <c r="I13" s="267"/>
      <c r="J13" s="268">
        <f>SUM(J9:J12)</f>
        <v>119047.63</v>
      </c>
      <c r="K13" s="125">
        <f>SUM(K9:K12)</f>
        <v>1</v>
      </c>
    </row>
    <row r="14" spans="1:11" ht="18">
      <c r="A14" s="305"/>
      <c r="B14" s="281"/>
      <c r="C14" s="115" t="s">
        <v>43</v>
      </c>
      <c r="D14" s="266">
        <f>D13</f>
        <v>119047.63</v>
      </c>
      <c r="E14" s="267">
        <f>E13</f>
        <v>1</v>
      </c>
      <c r="F14" s="266"/>
      <c r="G14" s="269"/>
      <c r="H14" s="266">
        <f>D14+F13+H13</f>
        <v>119047.63</v>
      </c>
      <c r="I14" s="270"/>
      <c r="J14" s="271"/>
      <c r="K14" s="125"/>
    </row>
    <row r="15" spans="1:11">
      <c r="A15" s="41"/>
      <c r="B15" s="40"/>
      <c r="C15" s="115" t="s">
        <v>44</v>
      </c>
      <c r="D15" s="272"/>
      <c r="E15" s="273"/>
      <c r="F15" s="274"/>
      <c r="G15" s="275"/>
      <c r="H15" s="266">
        <f>H14</f>
        <v>119047.63</v>
      </c>
      <c r="I15" s="276"/>
      <c r="J15" s="273"/>
      <c r="K15" s="277"/>
    </row>
    <row r="16" spans="1:11">
      <c r="A16" s="41"/>
      <c r="B16" s="41"/>
      <c r="C16" s="47"/>
      <c r="D16" s="12"/>
      <c r="E16" s="12"/>
      <c r="F16" s="12"/>
      <c r="G16" s="12"/>
      <c r="H16" s="12"/>
      <c r="I16" s="47"/>
      <c r="J16" s="47"/>
      <c r="K16" s="116"/>
    </row>
    <row r="17" spans="1:11">
      <c r="A17" s="43"/>
      <c r="B17" s="43"/>
      <c r="C17" s="44"/>
      <c r="D17" s="44"/>
      <c r="E17" s="44"/>
      <c r="F17" s="44"/>
      <c r="G17" s="44"/>
      <c r="H17" s="44"/>
      <c r="I17" s="44"/>
      <c r="J17" s="44"/>
      <c r="K17" s="45"/>
    </row>
    <row r="18" spans="1:11">
      <c r="A18" s="46"/>
      <c r="B18" s="41"/>
      <c r="C18" s="12"/>
      <c r="D18" s="12"/>
      <c r="E18" s="12"/>
      <c r="F18" s="47"/>
      <c r="G18" s="48" t="s">
        <v>45</v>
      </c>
      <c r="H18" s="47"/>
      <c r="I18" s="49"/>
      <c r="J18" s="12"/>
      <c r="K18" s="50"/>
    </row>
    <row r="19" spans="1:11">
      <c r="A19" s="41"/>
      <c r="B19" s="41"/>
      <c r="C19" s="51"/>
      <c r="D19" s="44"/>
      <c r="E19" s="44"/>
      <c r="F19" s="51"/>
      <c r="G19" s="52" t="s">
        <v>46</v>
      </c>
      <c r="H19" s="51"/>
      <c r="I19" s="51"/>
      <c r="J19" s="51"/>
      <c r="K19" s="53"/>
    </row>
    <row r="20" spans="1:11" ht="13.5" thickBot="1">
      <c r="A20" s="54"/>
      <c r="B20" s="54"/>
      <c r="C20" s="55"/>
      <c r="D20" s="55"/>
      <c r="E20" s="55"/>
      <c r="F20" s="56"/>
      <c r="G20" s="57" t="s">
        <v>47</v>
      </c>
      <c r="H20" s="55"/>
      <c r="I20" s="56"/>
      <c r="J20" s="55"/>
      <c r="K20" s="58"/>
    </row>
  </sheetData>
  <mergeCells count="6">
    <mergeCell ref="J6:K6"/>
    <mergeCell ref="A7:C7"/>
    <mergeCell ref="A8:C8"/>
    <mergeCell ref="A9:A14"/>
    <mergeCell ref="A6:C6"/>
    <mergeCell ref="D6:I6"/>
  </mergeCells>
  <phoneticPr fontId="8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  <legacyDrawing r:id="rId3"/>
  <oleObjects>
    <oleObject progId="AutoCAD.Drawing.18" shapeId="208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ORÇAMENTO </vt:lpstr>
      <vt:lpstr>CRONOGRAMA </vt:lpstr>
      <vt:lpstr>'CRONOGRAMA '!Area_de_impressao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</dc:creator>
  <cp:lastModifiedBy>NKO Informática</cp:lastModifiedBy>
  <cp:lastPrinted>2014-06-02T19:20:48Z</cp:lastPrinted>
  <dcterms:created xsi:type="dcterms:W3CDTF">2013-07-22T20:01:31Z</dcterms:created>
  <dcterms:modified xsi:type="dcterms:W3CDTF">2014-06-05T17:46:38Z</dcterms:modified>
</cp:coreProperties>
</file>